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czek.lukasz\AppData\Local\Microsoft\Windows\INetCache\Content.Outlook\SMVJMND2\"/>
    </mc:Choice>
  </mc:AlternateContent>
  <xr:revisionPtr revIDLastSave="0" documentId="8_{FD6BEDC6-B354-4999-90C2-E0851C447385}" xr6:coauthVersionLast="47" xr6:coauthVersionMax="47" xr10:uidLastSave="{00000000-0000-0000-0000-000000000000}"/>
  <bookViews>
    <workbookView xWindow="-120" yWindow="-120" windowWidth="29040" windowHeight="17640" xr2:uid="{456666B0-1A20-4C35-9258-0FD0447B5A24}"/>
  </bookViews>
  <sheets>
    <sheet name="pytania" sheetId="1" r:id="rId1"/>
    <sheet name="pkt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1" l="1"/>
  <c r="K16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31" i="1"/>
  <c r="P17" i="1"/>
  <c r="C47" i="1"/>
  <c r="C46" i="1"/>
  <c r="C44" i="1"/>
  <c r="C38" i="1"/>
  <c r="C35" i="1"/>
  <c r="C31" i="1"/>
  <c r="F21" i="1"/>
  <c r="F22" i="1"/>
  <c r="D6" i="1"/>
  <c r="F25" i="1"/>
  <c r="F26" i="1"/>
  <c r="F24" i="1"/>
  <c r="F23" i="1"/>
  <c r="L14" i="1" l="1"/>
  <c r="L13" i="1"/>
  <c r="X15" i="1"/>
  <c r="X14" i="1"/>
  <c r="F20" i="1"/>
  <c r="F18" i="1"/>
  <c r="F15" i="1"/>
  <c r="F10" i="1"/>
  <c r="F9" i="1"/>
  <c r="C26" i="1"/>
  <c r="C25" i="1"/>
  <c r="C24" i="1"/>
  <c r="C23" i="1"/>
  <c r="C22" i="1"/>
  <c r="C21" i="1"/>
  <c r="C20" i="1"/>
  <c r="C18" i="1"/>
  <c r="C15" i="1"/>
  <c r="C9" i="1"/>
  <c r="C10" i="1"/>
  <c r="C6" i="1"/>
  <c r="C19" i="1"/>
  <c r="C17" i="1"/>
  <c r="C16" i="1"/>
  <c r="F27" i="1"/>
  <c r="F28" i="1"/>
  <c r="F29" i="1"/>
  <c r="F30" i="1"/>
  <c r="F19" i="1"/>
  <c r="F17" i="1"/>
  <c r="F16" i="1"/>
  <c r="F14" i="1"/>
  <c r="F13" i="1"/>
  <c r="F12" i="1"/>
  <c r="F11" i="1"/>
  <c r="L10" i="1" l="1"/>
  <c r="L12" i="1"/>
  <c r="X12" i="1"/>
  <c r="L11" i="1"/>
  <c r="L9" i="1"/>
  <c r="X13" i="1"/>
  <c r="G30" i="1"/>
  <c r="Q12" i="1"/>
  <c r="X11" i="1"/>
  <c r="Q11" i="1"/>
  <c r="X10" i="1"/>
  <c r="G47" i="1"/>
  <c r="T15" i="1"/>
  <c r="Q15" i="1"/>
  <c r="T11" i="1"/>
  <c r="G44" i="1"/>
  <c r="Q14" i="1"/>
  <c r="T14" i="1"/>
  <c r="T13" i="1"/>
  <c r="Q13" i="1"/>
  <c r="T12" i="1"/>
  <c r="G26" i="1"/>
  <c r="Q10" i="1"/>
  <c r="V13" i="2" s="1"/>
  <c r="T10" i="1"/>
  <c r="W13" i="2" s="1"/>
  <c r="G19" i="1"/>
  <c r="G11" i="1"/>
  <c r="W14" i="2" l="1"/>
  <c r="W15" i="2" s="1"/>
  <c r="W16" i="2" s="1"/>
  <c r="V14" i="2"/>
  <c r="W17" i="2" l="1"/>
  <c r="V15" i="2"/>
  <c r="V16" i="2" s="1"/>
  <c r="P18" i="1" s="1"/>
  <c r="K17" i="1" l="1"/>
  <c r="V17" i="2"/>
  <c r="V18" i="2"/>
</calcChain>
</file>

<file path=xl/sharedStrings.xml><?xml version="1.0" encoding="utf-8"?>
<sst xmlns="http://schemas.openxmlformats.org/spreadsheetml/2006/main" count="197" uniqueCount="95">
  <si>
    <t>Nr pyt.</t>
  </si>
  <si>
    <t>Treść pytania</t>
  </si>
  <si>
    <t>Odpowiedzi</t>
  </si>
  <si>
    <t>Punktacja</t>
  </si>
  <si>
    <t>Czy Podmiot zewnętrzny ma wdrożony system zarządzania bezpieczeństwem informacji lub znak jakości i oznaczeń w zakresie ochrony danych osobowych, o których mowa w art. 42 RODO, i które obejmują całość operacji przetwarzania danych w ramach realizacji Umowy?</t>
  </si>
  <si>
    <t>NIE</t>
  </si>
  <si>
    <t>Czy podmiot przetwarzający Podmiot zewnętrzny wdrożył i stosuje zatwierdzony kodeks postępowania, o  którym mowa w art. 40 RODO?</t>
  </si>
  <si>
    <t>Czy  system ochrony danych osobowych podmiotu przetwarzającego Podmiotu zewnętrznego był poddawany w  ciągu ostatnich 3 lat sprawdzeniu przez audytorów zewnętrznych i uzyskał pozytywną opinię w tym zakresie (np.: posiada certyfikat zgodności systemu zarządzania bezpieczeństwem informacji z normą ISO/IEC 27001 w pełnym zakresie)?</t>
  </si>
  <si>
    <t>Czy Podmiot zewnętrzny  posiada doświadczenie w świadczeniu usług polegających na zarządzaniu zbiorami danych osobowych w imieniu innego podmiotu (pełnił rolę podmiotu przetwarzającego), których realizacja wymaga powierzenia przetwarzania danych?</t>
  </si>
  <si>
    <t>Czy w trakcie świadczenia usług, o których mowa w pytaniu 1 doszło do naruszenia ochrony danych osobowych w zakresie powierzonych danych z winy podmiotu przetwarzającego?</t>
  </si>
  <si>
    <t>NIE DOTYCZY</t>
  </si>
  <si>
    <t>Czy Podmiot zewnętrzny wyznaczył w strukturach wewnętrznych Inspektora Ochrony Danych lub osobę/komórkę odpowiedzialną za nadzór nad ochroną danych osobowych?</t>
  </si>
  <si>
    <t>Czy podmiot przetwarzający Podmiot zewnętrzny prowadzi rejestr kategorii czynności przetwarzania spełniający wymogi przepisu art. 30 ust. 2 RODO?</t>
  </si>
  <si>
    <t>Czy Podmiot zewnętrzny przeprowadza regularne (co najmniej raz w roku) testowanie, mierzenie i ocenianie skuteczności środków technicznych i organizacyjnych mających zapewnić bezpieczeństwo przetwarzania?</t>
  </si>
  <si>
    <t>TAK</t>
  </si>
  <si>
    <t>3.1.</t>
  </si>
  <si>
    <t>Czy Podmiot zewnętrzny zapewnia, aby każdy nowozatrudniony pracownik przed rozpoczęciem czynności związanych z przetwarzaniem danych osobowych został odpowiednio przeszkolony w tym zakresie i zapoznany z obowiązującymi przepisami o ochronie danych osobowych, w tym wewnętrznymi?</t>
  </si>
  <si>
    <t>Czy podmiot przetwarzający prowadzi cykliczne szkolenia doskonalące dla swojego personelu lub podejmuje inne działania mające na celu podnoszenie świadomości pracowników i uaktualnianie wiedzy z zakresu ochrony danych osobowych?</t>
  </si>
  <si>
    <t>Czy osoby wykonujące operacje na danych osobowych otrzymały stosowne upoważnienia do przetwarzania danych, spełniające wymogi przepisu art. 29 RODO?</t>
  </si>
  <si>
    <t>Czy Podmiot zewnętrzny wdrożył i stosuje w swojej organizacji sformalizowane procedury nadawania uprawnień do systemów informatycznych przetwarzających dane osobowe, z zachowaniem zasad „wiedzy koniecznej”?</t>
  </si>
  <si>
    <t>Czy Podmiot zewnętrzny prowadzi cykliczne przeglądy nadanych uprawnień?</t>
  </si>
  <si>
    <t>Czy Podmiot zewnętrzny wdrożył i stosuje w swojej organizacji sformalizowane procedury bezzwłocznego odbierania uprawnień do systemów informatycznych przetwarzających dane osobowe, w stosunku do osób, dla których ustała celowość dostępu?</t>
  </si>
  <si>
    <t>3.2.</t>
  </si>
  <si>
    <t>Czy podmiot przetwarzający posiada odpowiednio wyposażone i zabezpieczone pomieszczenia umożliwiające bezpieczne przetwarzanie danych osobowych?</t>
  </si>
  <si>
    <t>Czy Podmiot zewnętrzny zapewnia odpowiedni nadzór nad osobami niebędącymi jego pracownikami, a przebywającymi w jego siedzibie, także mających dostęp po godzinach pracy (personel sprzątający, personel ochrony fizycznej)?</t>
  </si>
  <si>
    <t>Czy zapewniono fizyczne oddzielenie środków przetwarzania informacji zarządzanych przez organizację od tych, które należą do innych organizacji?</t>
  </si>
  <si>
    <t>3.3.</t>
  </si>
  <si>
    <t>Czy każdy pracownik otrzymuje unikalny identyfikator do systemów informatycznych?</t>
  </si>
  <si>
    <t>Czy w systemach informatycznych Podmiotu zewnętrznegoyra są wdrożone zabezpieczenia wykrywające lub zapobiegające użyciu nieautoryzowanego oprogramowania?</t>
  </si>
  <si>
    <t>Czy Podmiot zewnętrzny posiada wdrożony proces zarządzania podatnościami technicznymi, mający na celu redukowanie podatności, które mogą być wykorzystane przez szkodliwe oprogramowanie lub umożliwić atak hackerski?</t>
  </si>
  <si>
    <t>Czy posiadane przez Podmiot zewnętrzny sieci komputerowe, zarówno przewodowe jak i bezprzewodowe, poprzez odpowiednią konfigurację urządzeń i systemów, umożliwiają blokowanie podejrzanej transmisji danych?</t>
  </si>
  <si>
    <t>Czy urządzenia mobilne (laptopy, tablety, telefony komórkowe, itp.) wykorzystywane do przetwarzania danych osobowych, którymi Podmiot zewnętrzny dysponuje, są szyfrowane?</t>
  </si>
  <si>
    <t>Czy jest stosowane szyfrowanie komunikacji pomiędzy systemami Podmiotu zewnętrznego?</t>
  </si>
  <si>
    <t>Czy Podmiot zewnętrzny posiada wdrożone procedury bezpiecznego zbywania sprzętu, uwzględniające całkowite usuwanie danych z nośników informacji?</t>
  </si>
  <si>
    <t>Czy Podmiot zewnętrzny posiada wdrożony i sformalizowany proces zarządzania incydentami związanymi z bezpieczeństwem informacji?</t>
  </si>
  <si>
    <t>Czy Podmiot zewnętrzny posiada wdrożony i sformalizowany proces zarządzania ciągłością działania?</t>
  </si>
  <si>
    <t>3.4.</t>
  </si>
  <si>
    <t>Czy Podmiot zewnętrzny dokonuje dla każdego projektu (dotyczącego wytworzenia nowego oprogramowania, jak również zmiany istniejącego) szacowania ryzyka pod kątem bezpieczeństwa informacji?</t>
  </si>
  <si>
    <t>Czy Podmiot zewnętrzny wdrożył i stosuje procedury odbioru systemów przed uruchomieniem na środowisku produkcyjnym, z uwzględnieniem aspektów bezpieczeństwa informacji?</t>
  </si>
  <si>
    <t>*Ad 2.1.</t>
  </si>
  <si>
    <t>ilość podm. obsług.</t>
  </si>
  <si>
    <t>pyt</t>
  </si>
  <si>
    <t>pyt 1.3</t>
  </si>
  <si>
    <t>pyt 2.2</t>
  </si>
  <si>
    <t>TAK*</t>
  </si>
  <si>
    <t>Ad pyt 2.3</t>
  </si>
  <si>
    <t>IOD</t>
  </si>
  <si>
    <t>OS/KOM</t>
  </si>
  <si>
    <t>okres świad. usł. [ilość lat]</t>
  </si>
  <si>
    <t>pyt 3.1.4</t>
  </si>
  <si>
    <t>TAK - udok</t>
  </si>
  <si>
    <t>TAK - nieudok</t>
  </si>
  <si>
    <t>Czy podmiot przetwarzający Podmiot zewnętrzny stosuje środki kontroli dostępu fizycznego do budynku/budynków ograniczające dostęp tylko dla autoryzowanego personelu?</t>
  </si>
  <si>
    <t>Czy w systemach informatycznych Podmiotu zewnętrznego wykorzystywane jest jedynie oprogramowanie autoryzowane przez Kierownictwo Podmiotu zewnętrznego?</t>
  </si>
  <si>
    <t>Czy systemy informatyczne Podmiotu zewnętrznego są objęte rzeczywistą ochroną przed szkodliwym oprogramowaniem (zainstalowane i regularnie uaktualniane oprogramowanie antymalwerowe na wszystkich urządzeniach wykorzystywanych do przetwarzania danych, w tym telefonach komórkowych)?</t>
  </si>
  <si>
    <t>Czy posiadane przez Podmiot zewnętrzny środowiska produkcyjne, testowe oraz deweloperskie są niezależne, odseparowane od siebie, przynajmniej na poziomie VLAN-ów?</t>
  </si>
  <si>
    <t>pozostali przedsiębiorcy</t>
  </si>
  <si>
    <t>Podsumowanie</t>
  </si>
  <si>
    <t>Czy osoby upoważnione do przetwarzania danych osobowych zostały zobowiązane do zachowania ich w tajemnicy/poufności lub podlegają odpowiedniemu ustawowemu obowiązkowi zachowania tajemnicy? Czy zostało to udokumentowane?</t>
  </si>
  <si>
    <t>Czy podmiot przetwarzający Podmiot zewnętrzny prowadzi  rejestr czynności przetwarzania spełniający wymogi przepisu art. 30 ust. 1 RODO?</t>
  </si>
  <si>
    <t>Czy przedsiębiorcy, który nie prowadzi jednoosobowej działalności gospodarczej, można powierzyć przetwarzanie danych?</t>
  </si>
  <si>
    <t>1</t>
  </si>
  <si>
    <t>2</t>
  </si>
  <si>
    <t>3</t>
  </si>
  <si>
    <t>4</t>
  </si>
  <si>
    <t>5</t>
  </si>
  <si>
    <t>6</t>
  </si>
  <si>
    <t>7</t>
  </si>
  <si>
    <t>8</t>
  </si>
  <si>
    <t>9</t>
  </si>
  <si>
    <t>Czy podmiot przetwarzający gwarantuje realizację praw osób, których dane dotyczą, określonych w art. 15 - 22 RODO?</t>
  </si>
  <si>
    <t>przedsiębiorcy prowadzącego jednoosobową działalność gospodarczą, niezatrudniającego pracowników</t>
  </si>
  <si>
    <t>Nr sekcji</t>
  </si>
  <si>
    <t>Pozostali przedsiębiorcy</t>
  </si>
  <si>
    <t>Sekcja</t>
  </si>
  <si>
    <t>przedsiębiorca prowadzący 1. os. działalność gospodarczą, niezatrudniający pracowników</t>
  </si>
  <si>
    <t>Potencjalnemu Procesorowi mogą zostać powierzone dane</t>
  </si>
  <si>
    <t>Potencjalny Procesor musi przejść do dalszej części pytań</t>
  </si>
  <si>
    <t>Potencjalny procesor spełnia minimalne wymagania określone w tej sekcji</t>
  </si>
  <si>
    <t>Potencjalny procesor nie spełnia minimalnych wymagań określonych w tej sekcji</t>
  </si>
  <si>
    <t>Przeds. 1. os.</t>
  </si>
  <si>
    <t>Pozostali przeds.</t>
  </si>
  <si>
    <t>Czy w systemach informatycznych Podmiot zewnętrzny zapewniono wymuszanie na użytkownikach stosowania haseł o odpowiedniej sile (kombinacja liter, cyfr i znaków specjalnych, min. 8 znakowe), także ich okresowej zmiany oraz zmian w razie zaistniałej potrzeby?</t>
  </si>
  <si>
    <t>Arkusz oceny ryzyka jest sporządzany dla:</t>
  </si>
  <si>
    <t>Czy przetwarzający Podmiot zewnętrzny opracował i wdrożył metodykę oraz procedurę zarządzania ryzykiem związanym z bezpieczeństwem informacji w tym metodykę oraz procedury przeprowadzania oceny skutków dla ochrony danych?</t>
  </si>
  <si>
    <t>Formuły</t>
  </si>
  <si>
    <t>2a</t>
  </si>
  <si>
    <t>2b</t>
  </si>
  <si>
    <t>Jeżeli</t>
  </si>
  <si>
    <t>Jeżeli_1</t>
  </si>
  <si>
    <t>Czy przedsiębiorcy prowadzącemu jednoosobową działalność gospodarczą, niezatrudniającemu pracowników można powierzyć przetwarzanie danych?</t>
  </si>
  <si>
    <t>Weryfikacja spełnienia minimalnych wymogów przez przedsiębiorcę prowadzącego 1. os. działalność gospodarczą, niezatrudniającego pracowników</t>
  </si>
  <si>
    <t>Weryfikacja spełnienia minimalnych wymogów przez przedsiębiorcę, który nie prowadzi jednoosobowej działalności gospodarczej</t>
  </si>
  <si>
    <t>Czy Podmiot zewnętrzny wdrożył i stosuje zasadę „czystego ekranu” polegającą na automatycznym wygaszaniu ekranu i blokowaniu systemu, po okresie bezczynności, gdzie powrót do normalnej pracy wymaga podania hasła?</t>
  </si>
  <si>
    <t>Czy Podmiot zewnętrzny wdrożył i stosuje zasadę „czystego biurka” polegającą na obowiązku chowania dokumentów zawierających dane osobowe do zamykanych szaf na koniec dnia pracy?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</si>
</sst>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theme="4" tint="0.39991454817346722"/>
      </left>
      <right style="thick">
        <color theme="4" tint="0.39991454817346722"/>
      </right>
      <top style="thin">
        <color indexed="64"/>
      </top>
      <bottom style="thin">
        <color indexed="64"/>
      </bottom>
      <diagonal/>
    </border>
    <border>
      <left style="thick">
        <color theme="4" tint="0.39991454817346722"/>
      </left>
      <right style="thick">
        <color theme="4" tint="0.39991454817346722"/>
      </right>
      <top style="double">
        <color indexed="64"/>
      </top>
      <bottom style="thin">
        <color indexed="64"/>
      </bottom>
      <diagonal/>
    </border>
    <border>
      <left style="thick">
        <color theme="4" tint="0.39991454817346722"/>
      </left>
      <right style="thick">
        <color theme="4" tint="0.39991454817346722"/>
      </right>
      <top style="double">
        <color indexed="64"/>
      </top>
      <bottom/>
      <diagonal/>
    </border>
    <border>
      <left style="thick">
        <color theme="4" tint="0.39991454817346722"/>
      </left>
      <right style="thick">
        <color theme="4" tint="0.39991454817346722"/>
      </right>
      <top/>
      <bottom style="thin">
        <color indexed="64"/>
      </bottom>
      <diagonal/>
    </border>
    <border>
      <left style="thick">
        <color theme="4" tint="0.39991454817346722"/>
      </left>
      <right style="thick">
        <color theme="4" tint="0.39991454817346722"/>
      </right>
      <top style="thick">
        <color theme="4" tint="0.3999145481734672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4" tint="0.39991454817346722"/>
      </right>
      <top/>
      <bottom style="thin">
        <color indexed="64"/>
      </bottom>
      <diagonal/>
    </border>
    <border>
      <left style="thin">
        <color indexed="64"/>
      </left>
      <right style="thick">
        <color theme="4" tint="0.399914548173467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theme="4" tint="0.3999145481734672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theme="4" tint="0.39991454817346722"/>
      </left>
      <right style="thick">
        <color theme="4" tint="0.3999145481734672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3" xfId="0" applyBorder="1"/>
    <xf numFmtId="0" fontId="0" fillId="4" borderId="16" xfId="0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3" fillId="0" borderId="0" xfId="0" applyFont="1" applyAlignment="1">
      <alignment vertical="center"/>
    </xf>
    <xf numFmtId="0" fontId="0" fillId="2" borderId="13" xfId="0" applyFill="1" applyBorder="1" applyAlignment="1">
      <alignment horizontal="justify" vertical="center" wrapText="1"/>
    </xf>
    <xf numFmtId="0" fontId="0" fillId="2" borderId="12" xfId="0" applyFill="1" applyBorder="1" applyAlignment="1">
      <alignment horizontal="justify" vertical="center" wrapText="1"/>
    </xf>
    <xf numFmtId="0" fontId="0" fillId="2" borderId="5" xfId="0" applyFill="1" applyBorder="1" applyAlignment="1">
      <alignment horizontal="justify" vertical="center" wrapText="1"/>
    </xf>
    <xf numFmtId="0" fontId="0" fillId="2" borderId="9" xfId="0" applyFill="1" applyBorder="1" applyAlignment="1">
      <alignment horizontal="justify" vertical="center" wrapText="1"/>
    </xf>
    <xf numFmtId="0" fontId="0" fillId="2" borderId="14" xfId="0" applyFill="1" applyBorder="1" applyAlignment="1">
      <alignment horizontal="justify"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top"/>
    </xf>
    <xf numFmtId="0" fontId="0" fillId="4" borderId="19" xfId="0" applyFill="1" applyBorder="1" applyAlignment="1" applyProtection="1">
      <alignment horizontal="center" vertical="center"/>
      <protection locked="0"/>
    </xf>
    <xf numFmtId="0" fontId="0" fillId="4" borderId="20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justify" vertical="top" wrapText="1"/>
    </xf>
    <xf numFmtId="0" fontId="0" fillId="3" borderId="24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4" borderId="26" xfId="0" applyFill="1" applyBorder="1" applyAlignment="1" applyProtection="1">
      <alignment horizontal="center" vertical="center"/>
      <protection locked="0"/>
    </xf>
    <xf numFmtId="0" fontId="0" fillId="4" borderId="27" xfId="0" applyFill="1" applyBorder="1" applyAlignment="1" applyProtection="1">
      <alignment horizontal="center" vertical="center"/>
      <protection locked="0"/>
    </xf>
    <xf numFmtId="0" fontId="1" fillId="6" borderId="6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0" fillId="0" borderId="34" xfId="0" applyNumberFormat="1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12" xfId="0" applyFill="1" applyBorder="1" applyAlignment="1">
      <alignment horizontal="center" vertical="center" wrapText="1"/>
    </xf>
    <xf numFmtId="0" fontId="0" fillId="2" borderId="36" xfId="0" applyFill="1" applyBorder="1" applyAlignment="1">
      <alignment horizontal="justify" vertical="center" wrapText="1"/>
    </xf>
    <xf numFmtId="0" fontId="0" fillId="2" borderId="35" xfId="0" applyFill="1" applyBorder="1" applyAlignment="1">
      <alignment horizontal="justify" vertical="top" wrapText="1"/>
    </xf>
    <xf numFmtId="0" fontId="0" fillId="0" borderId="37" xfId="0" applyNumberFormat="1" applyBorder="1" applyAlignment="1">
      <alignment horizontal="right"/>
    </xf>
    <xf numFmtId="0" fontId="0" fillId="2" borderId="11" xfId="0" applyFill="1" applyBorder="1" applyAlignment="1">
      <alignment horizontal="center" vertical="center"/>
    </xf>
    <xf numFmtId="0" fontId="0" fillId="2" borderId="39" xfId="0" applyFill="1" applyBorder="1" applyAlignment="1">
      <alignment horizontal="justify" vertical="center" wrapText="1"/>
    </xf>
    <xf numFmtId="0" fontId="0" fillId="2" borderId="38" xfId="0" applyFill="1" applyBorder="1" applyAlignment="1">
      <alignment horizontal="justify" vertical="center" wrapText="1"/>
    </xf>
    <xf numFmtId="0" fontId="0" fillId="4" borderId="40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41" xfId="0" applyFill="1" applyBorder="1" applyAlignment="1">
      <alignment horizontal="justify" vertical="center" wrapText="1"/>
    </xf>
    <xf numFmtId="0" fontId="0" fillId="2" borderId="42" xfId="0" applyFill="1" applyBorder="1" applyAlignment="1">
      <alignment horizontal="center" vertical="center"/>
    </xf>
    <xf numFmtId="0" fontId="0" fillId="4" borderId="40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8" xfId="0" applyFill="1" applyBorder="1" applyAlignment="1">
      <alignment horizontal="justify" vertical="center" wrapText="1"/>
    </xf>
    <xf numFmtId="0" fontId="0" fillId="2" borderId="9" xfId="0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0" fillId="0" borderId="63" xfId="0" applyBorder="1" applyAlignment="1">
      <alignment horizontal="center" vertical="center"/>
    </xf>
    <xf numFmtId="0" fontId="1" fillId="8" borderId="67" xfId="0" applyFont="1" applyFill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/>
    </xf>
    <xf numFmtId="0" fontId="0" fillId="2" borderId="68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 wrapText="1"/>
    </xf>
    <xf numFmtId="0" fontId="0" fillId="8" borderId="33" xfId="0" applyFill="1" applyBorder="1" applyAlignment="1">
      <alignment horizontal="right" vertical="center"/>
    </xf>
    <xf numFmtId="0" fontId="0" fillId="8" borderId="34" xfId="0" applyFill="1" applyBorder="1" applyAlignment="1">
      <alignment horizontal="right" vertical="center"/>
    </xf>
    <xf numFmtId="0" fontId="0" fillId="8" borderId="34" xfId="0" applyNumberFormat="1" applyFill="1" applyBorder="1" applyAlignment="1">
      <alignment horizontal="right" vertical="center"/>
    </xf>
    <xf numFmtId="0" fontId="0" fillId="8" borderId="66" xfId="0" applyNumberFormat="1" applyFill="1" applyBorder="1" applyAlignment="1">
      <alignment horizontal="right" vertical="center"/>
    </xf>
    <xf numFmtId="0" fontId="4" fillId="9" borderId="0" xfId="0" applyFont="1" applyFill="1"/>
    <xf numFmtId="0" fontId="4" fillId="9" borderId="0" xfId="0" applyFont="1" applyFill="1" applyAlignment="1">
      <alignment horizontal="center" vertical="center"/>
    </xf>
    <xf numFmtId="0" fontId="4" fillId="9" borderId="3" xfId="0" applyFont="1" applyFill="1" applyBorder="1"/>
    <xf numFmtId="0" fontId="4" fillId="9" borderId="3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right"/>
    </xf>
    <xf numFmtId="0" fontId="4" fillId="9" borderId="3" xfId="0" applyFont="1" applyFill="1" applyBorder="1" applyAlignment="1" applyProtection="1">
      <alignment horizontal="left"/>
      <protection locked="0"/>
    </xf>
    <xf numFmtId="0" fontId="4" fillId="9" borderId="0" xfId="0" applyFont="1" applyFill="1" applyProtection="1"/>
    <xf numFmtId="0" fontId="4" fillId="9" borderId="12" xfId="0" applyFont="1" applyFill="1" applyBorder="1"/>
    <xf numFmtId="0" fontId="4" fillId="9" borderId="10" xfId="0" applyFont="1" applyFill="1" applyBorder="1"/>
    <xf numFmtId="0" fontId="4" fillId="9" borderId="4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center" vertical="center"/>
    </xf>
    <xf numFmtId="0" fontId="4" fillId="9" borderId="0" xfId="0" applyFont="1" applyFill="1" applyAlignment="1">
      <alignment vertical="top" wrapText="1"/>
    </xf>
    <xf numFmtId="0" fontId="4" fillId="9" borderId="0" xfId="0" applyFont="1" applyFill="1" applyAlignment="1">
      <alignment vertical="top"/>
    </xf>
    <xf numFmtId="0" fontId="4" fillId="9" borderId="11" xfId="0" applyFont="1" applyFill="1" applyBorder="1"/>
    <xf numFmtId="0" fontId="4" fillId="9" borderId="8" xfId="0" applyFont="1" applyFill="1" applyBorder="1"/>
    <xf numFmtId="0" fontId="4" fillId="9" borderId="3" xfId="0" applyFont="1" applyFill="1" applyBorder="1" applyAlignment="1">
      <alignment vertical="center"/>
    </xf>
    <xf numFmtId="0" fontId="4" fillId="9" borderId="3" xfId="0" applyFont="1" applyFill="1" applyBorder="1" applyAlignment="1">
      <alignment horizontal="right" vertical="center"/>
    </xf>
    <xf numFmtId="0" fontId="0" fillId="2" borderId="8" xfId="0" applyFill="1" applyBorder="1" applyAlignment="1">
      <alignment horizontal="justify" vertical="top" wrapText="1"/>
    </xf>
    <xf numFmtId="0" fontId="5" fillId="5" borderId="48" xfId="0" applyFont="1" applyFill="1" applyBorder="1" applyAlignment="1">
      <alignment horizontal="center" vertical="center" wrapText="1"/>
    </xf>
    <xf numFmtId="0" fontId="5" fillId="5" borderId="49" xfId="0" applyFont="1" applyFill="1" applyBorder="1" applyAlignment="1">
      <alignment horizontal="center" vertical="center" wrapText="1"/>
    </xf>
    <xf numFmtId="0" fontId="5" fillId="5" borderId="50" xfId="0" applyFont="1" applyFill="1" applyBorder="1" applyAlignment="1">
      <alignment horizontal="center" vertical="center" wrapText="1"/>
    </xf>
    <xf numFmtId="0" fontId="7" fillId="8" borderId="54" xfId="0" applyFont="1" applyFill="1" applyBorder="1" applyAlignment="1">
      <alignment horizontal="center" vertical="center" wrapText="1"/>
    </xf>
    <xf numFmtId="0" fontId="7" fillId="8" borderId="29" xfId="0" applyFont="1" applyFill="1" applyBorder="1" applyAlignment="1">
      <alignment horizontal="center" vertical="center" wrapText="1"/>
    </xf>
    <xf numFmtId="0" fontId="7" fillId="8" borderId="30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6" fillId="5" borderId="54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wrapText="1"/>
    </xf>
    <xf numFmtId="0" fontId="0" fillId="5" borderId="21" xfId="0" applyFill="1" applyBorder="1" applyAlignment="1">
      <alignment horizontal="center" wrapText="1"/>
    </xf>
    <xf numFmtId="0" fontId="0" fillId="5" borderId="10" xfId="0" applyFill="1" applyBorder="1" applyAlignment="1">
      <alignment horizontal="center" wrapText="1"/>
    </xf>
    <xf numFmtId="0" fontId="0" fillId="5" borderId="51" xfId="0" applyFill="1" applyBorder="1" applyAlignment="1">
      <alignment horizont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0" fillId="5" borderId="65" xfId="0" applyFill="1" applyBorder="1" applyAlignment="1">
      <alignment horizontal="center" vertical="center" wrapText="1"/>
    </xf>
    <xf numFmtId="0" fontId="0" fillId="5" borderId="53" xfId="0" applyFill="1" applyBorder="1" applyAlignment="1">
      <alignment horizontal="center" vertical="center" wrapText="1"/>
    </xf>
    <xf numFmtId="0" fontId="0" fillId="5" borderId="27" xfId="0" applyFill="1" applyBorder="1" applyAlignment="1">
      <alignment horizontal="center" vertical="center" wrapText="1"/>
    </xf>
    <xf numFmtId="0" fontId="0" fillId="5" borderId="55" xfId="0" applyFill="1" applyBorder="1" applyAlignment="1">
      <alignment horizontal="center" wrapText="1"/>
    </xf>
    <xf numFmtId="0" fontId="0" fillId="5" borderId="49" xfId="0" applyFill="1" applyBorder="1" applyAlignment="1">
      <alignment horizontal="center" wrapText="1"/>
    </xf>
    <xf numFmtId="0" fontId="0" fillId="5" borderId="15" xfId="0" applyFill="1" applyBorder="1" applyAlignment="1">
      <alignment horizontal="center" wrapText="1"/>
    </xf>
    <xf numFmtId="0" fontId="0" fillId="5" borderId="9" xfId="0" applyFill="1" applyBorder="1" applyAlignment="1">
      <alignment horizontal="center" wrapText="1"/>
    </xf>
    <xf numFmtId="0" fontId="1" fillId="4" borderId="43" xfId="0" applyFont="1" applyFill="1" applyBorder="1" applyAlignment="1">
      <alignment horizontal="center" vertical="center" wrapText="1"/>
    </xf>
    <xf numFmtId="0" fontId="1" fillId="4" borderId="44" xfId="0" applyFont="1" applyFill="1" applyBorder="1" applyAlignment="1">
      <alignment horizontal="center" vertical="center" wrapText="1"/>
    </xf>
    <xf numFmtId="0" fontId="1" fillId="4" borderId="45" xfId="0" applyFont="1" applyFill="1" applyBorder="1" applyAlignment="1">
      <alignment horizontal="center" vertical="center" wrapText="1"/>
    </xf>
    <xf numFmtId="0" fontId="1" fillId="4" borderId="46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47" xfId="0" applyFont="1" applyFill="1" applyBorder="1" applyAlignment="1">
      <alignment horizontal="center" vertical="center" wrapText="1"/>
    </xf>
    <xf numFmtId="0" fontId="1" fillId="8" borderId="31" xfId="0" applyFont="1" applyFill="1" applyBorder="1" applyAlignment="1">
      <alignment horizontal="center" vertical="center" wrapText="1"/>
    </xf>
    <xf numFmtId="0" fontId="1" fillId="8" borderId="29" xfId="0" applyFont="1" applyFill="1" applyBorder="1" applyAlignment="1">
      <alignment horizontal="center" vertical="center" wrapText="1"/>
    </xf>
    <xf numFmtId="0" fontId="1" fillId="8" borderId="30" xfId="0" applyFont="1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wrapText="1"/>
    </xf>
    <xf numFmtId="0" fontId="1" fillId="6" borderId="64" xfId="0" applyFont="1" applyFill="1" applyBorder="1" applyAlignment="1">
      <alignment horizontal="center" vertical="center" wrapText="1"/>
    </xf>
    <xf numFmtId="0" fontId="1" fillId="6" borderId="62" xfId="0" applyFont="1" applyFill="1" applyBorder="1" applyAlignment="1">
      <alignment horizontal="center" vertical="center" wrapText="1"/>
    </xf>
    <xf numFmtId="0" fontId="1" fillId="6" borderId="31" xfId="0" applyFont="1" applyFill="1" applyBorder="1" applyAlignment="1">
      <alignment horizontal="center" vertical="center" wrapText="1"/>
    </xf>
    <xf numFmtId="0" fontId="1" fillId="6" borderId="61" xfId="0" applyFont="1" applyFill="1" applyBorder="1" applyAlignment="1">
      <alignment horizontal="center" vertical="center"/>
    </xf>
    <xf numFmtId="0" fontId="1" fillId="6" borderId="62" xfId="0" applyFont="1" applyFill="1" applyBorder="1" applyAlignment="1">
      <alignment horizontal="center" vertical="center"/>
    </xf>
    <xf numFmtId="0" fontId="1" fillId="6" borderId="63" xfId="0" applyFont="1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 wrapText="1"/>
    </xf>
    <xf numFmtId="0" fontId="0" fillId="7" borderId="57" xfId="0" applyFill="1" applyBorder="1" applyAlignment="1">
      <alignment horizontal="center" vertical="center" wrapText="1"/>
    </xf>
    <xf numFmtId="0" fontId="0" fillId="7" borderId="60" xfId="0" applyFill="1" applyBorder="1" applyAlignment="1">
      <alignment horizontal="center" vertical="center" wrapText="1"/>
    </xf>
    <xf numFmtId="0" fontId="0" fillId="5" borderId="51" xfId="0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7" borderId="56" xfId="0" applyFill="1" applyBorder="1" applyAlignment="1">
      <alignment horizontal="center" vertical="center" wrapText="1"/>
    </xf>
    <xf numFmtId="0" fontId="0" fillId="7" borderId="58" xfId="0" applyFill="1" applyBorder="1" applyAlignment="1">
      <alignment horizontal="center" vertical="center" wrapText="1"/>
    </xf>
    <xf numFmtId="0" fontId="0" fillId="5" borderId="52" xfId="0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justify" vertical="top" wrapText="1"/>
    </xf>
    <xf numFmtId="0" fontId="4" fillId="9" borderId="3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left" vertical="top" wrapText="1"/>
    </xf>
    <xf numFmtId="0" fontId="4" fillId="9" borderId="21" xfId="0" applyFont="1" applyFill="1" applyBorder="1" applyAlignment="1">
      <alignment horizontal="left" vertical="top" wrapText="1"/>
    </xf>
    <xf numFmtId="0" fontId="4" fillId="9" borderId="10" xfId="0" applyFont="1" applyFill="1" applyBorder="1" applyAlignment="1">
      <alignment horizontal="left" vertical="top" wrapText="1"/>
    </xf>
    <xf numFmtId="0" fontId="4" fillId="9" borderId="4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left" vertical="center" wrapText="1"/>
    </xf>
    <xf numFmtId="0" fontId="4" fillId="9" borderId="3" xfId="0" applyFont="1" applyFill="1" applyBorder="1" applyAlignment="1" applyProtection="1">
      <alignment horizontal="left" vertical="top"/>
    </xf>
    <xf numFmtId="0" fontId="4" fillId="9" borderId="3" xfId="0" applyFont="1" applyFill="1" applyBorder="1" applyAlignment="1">
      <alignment horizontal="left" vertical="top" wrapText="1"/>
    </xf>
    <xf numFmtId="0" fontId="4" fillId="9" borderId="0" xfId="0" applyFont="1" applyFill="1" applyAlignment="1">
      <alignment horizontal="center"/>
    </xf>
  </cellXfs>
  <cellStyles count="1">
    <cellStyle name="Normalny" xfId="0" builtinId="0"/>
  </cellStyles>
  <dxfs count="32"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theme="1"/>
      </font>
      <fill>
        <patternFill>
          <bgColor theme="4" tint="-0.24994659260841701"/>
        </patternFill>
      </fill>
    </dxf>
    <dxf>
      <font>
        <color theme="1"/>
      </font>
      <fill>
        <patternFill>
          <bgColor theme="4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Drop" dropStyle="combo" dx="26" fmlaLink="pkt!$M$4" fmlaRange="pkt!$M$2:$S$3" noThreeD="1" sel="1" val="0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35972</xdr:colOff>
      <xdr:row>11</xdr:row>
      <xdr:rowOff>251124</xdr:rowOff>
    </xdr:from>
    <xdr:to>
      <xdr:col>6</xdr:col>
      <xdr:colOff>597946</xdr:colOff>
      <xdr:row>11</xdr:row>
      <xdr:rowOff>567354</xdr:rowOff>
    </xdr:to>
    <xdr:sp macro="" textlink="">
      <xdr:nvSpPr>
        <xdr:cNvPr id="2" name="Strzałka: w praw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958531" y="4386095"/>
          <a:ext cx="561974" cy="31623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</xdr:row>
          <xdr:rowOff>47625</xdr:rowOff>
        </xdr:from>
        <xdr:to>
          <xdr:col>4</xdr:col>
          <xdr:colOff>38100</xdr:colOff>
          <xdr:row>3</xdr:row>
          <xdr:rowOff>57150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A6151-D2E0-4B81-9EFC-7FEAF22CCDDB}">
  <dimension ref="A2:X52"/>
  <sheetViews>
    <sheetView tabSelected="1" view="pageBreakPreview" zoomScale="85" zoomScaleNormal="85" zoomScaleSheetLayoutView="85" workbookViewId="0">
      <pane ySplit="6" topLeftCell="A9" activePane="bottomLeft" state="frozen"/>
      <selection pane="bottomLeft" activeCell="E17" sqref="E17"/>
    </sheetView>
  </sheetViews>
  <sheetFormatPr defaultRowHeight="15" x14ac:dyDescent="0.25"/>
  <cols>
    <col min="1" max="1" width="7.28515625" style="2" customWidth="1"/>
    <col min="2" max="2" width="7.28515625" style="2" hidden="1" customWidth="1"/>
    <col min="3" max="3" width="6.28515625" style="2" customWidth="1"/>
    <col min="4" max="4" width="78.42578125" style="3" customWidth="1"/>
    <col min="5" max="5" width="12.7109375" style="2" customWidth="1"/>
    <col min="6" max="6" width="10.85546875" style="2" customWidth="1"/>
    <col min="7" max="7" width="9.140625" style="2"/>
    <col min="8" max="8" width="11.28515625" style="2" customWidth="1"/>
    <col min="9" max="9" width="13.5703125" customWidth="1"/>
    <col min="10" max="10" width="11" customWidth="1"/>
    <col min="11" max="11" width="8.28515625" customWidth="1"/>
    <col min="12" max="12" width="15.28515625" customWidth="1"/>
    <col min="13" max="13" width="17.42578125" customWidth="1"/>
    <col min="14" max="14" width="15.28515625" customWidth="1"/>
    <col min="15" max="15" width="11" customWidth="1"/>
    <col min="16" max="16" width="8.42578125" hidden="1" customWidth="1"/>
    <col min="17" max="18" width="11.7109375" hidden="1" customWidth="1"/>
    <col min="19" max="19" width="0" hidden="1" customWidth="1"/>
    <col min="20" max="20" width="10.140625" hidden="1" customWidth="1"/>
    <col min="21" max="21" width="10.28515625" hidden="1" customWidth="1"/>
    <col min="22" max="22" width="11.28515625" hidden="1" customWidth="1"/>
    <col min="23" max="23" width="10" hidden="1" customWidth="1"/>
    <col min="24" max="24" width="32.28515625" hidden="1" customWidth="1"/>
  </cols>
  <sheetData>
    <row r="2" spans="1:24" x14ac:dyDescent="0.25">
      <c r="D2" s="16" t="s">
        <v>83</v>
      </c>
    </row>
    <row r="6" spans="1:24" ht="34.5" customHeight="1" x14ac:dyDescent="0.25">
      <c r="C6" s="17" t="str">
        <f>IF(pkt!M4=1,"*",0)</f>
        <v>*</v>
      </c>
      <c r="D6" s="15" t="str">
        <f>IF(pkt!M4=1,"pytania, które mogą zostać pominięte dla przedsiębiorców prowadzących jednoosobową działalność gospodarczą",0)</f>
        <v>pytania, które mogą zostać pominięte dla przedsiębiorców prowadzących jednoosobową działalność gospodarczą</v>
      </c>
    </row>
    <row r="7" spans="1:24" ht="15.75" thickBot="1" x14ac:dyDescent="0.3"/>
    <row r="8" spans="1:24" ht="43.15" customHeight="1" thickTop="1" thickBot="1" x14ac:dyDescent="0.3">
      <c r="A8" s="52" t="s">
        <v>74</v>
      </c>
      <c r="B8" s="52"/>
      <c r="C8" s="53" t="s">
        <v>0</v>
      </c>
      <c r="D8" s="53" t="s">
        <v>1</v>
      </c>
      <c r="E8" s="53" t="s">
        <v>2</v>
      </c>
      <c r="F8" s="55" t="s">
        <v>3</v>
      </c>
      <c r="G8" s="1"/>
      <c r="H8" s="9"/>
      <c r="I8" s="8"/>
      <c r="J8" s="8"/>
      <c r="K8" s="51" t="s">
        <v>72</v>
      </c>
      <c r="L8" s="126" t="str">
        <f>IF(pkt!M4=1,pkt!M17,pkt!M18)</f>
        <v>Weryfikacja spełnienia minimalnych wymogów przez przedsiębiorcę prowadzącego 1. os. działalność gospodarczą, niezatrudniającego pracowników</v>
      </c>
      <c r="M8" s="127"/>
      <c r="N8" s="128"/>
      <c r="O8" s="8"/>
    </row>
    <row r="9" spans="1:24" ht="59.45" customHeight="1" thickTop="1" thickBot="1" x14ac:dyDescent="0.3">
      <c r="A9" s="93">
        <v>1</v>
      </c>
      <c r="B9" s="42" t="s">
        <v>61</v>
      </c>
      <c r="C9" s="42" t="str">
        <f>IF(pkt!$M$4=1,B9&amp;"*",B9)</f>
        <v>1*</v>
      </c>
      <c r="D9" s="20" t="s">
        <v>4</v>
      </c>
      <c r="E9" s="19" t="s">
        <v>14</v>
      </c>
      <c r="F9" s="56">
        <f>IF(E9="Nie dotyczy","---",IF(E9=pkt!$C$3, pkt!$F$3, pkt!$F$4))</f>
        <v>1</v>
      </c>
      <c r="K9" s="63">
        <v>1</v>
      </c>
      <c r="L9" s="129" t="str">
        <f>IF(pkt!M4=1,IF(SUM($F$9:$F$11)&gt;=pkt!$V$3,pkt!$M$7,pkt!$M$8),IF(SUM($F$9:$F$11)&gt;=pkt!$W$3,pkt!$M$7,pkt!$M$8))</f>
        <v>Potencjalnemu Procesorowi mogą zostać powierzone dane</v>
      </c>
      <c r="M9" s="130"/>
      <c r="N9" s="131"/>
      <c r="P9" s="25" t="s">
        <v>72</v>
      </c>
      <c r="Q9" s="132" t="s">
        <v>75</v>
      </c>
      <c r="R9" s="133"/>
      <c r="S9" s="134"/>
      <c r="T9" s="135" t="s">
        <v>73</v>
      </c>
      <c r="U9" s="136"/>
      <c r="V9" s="137"/>
    </row>
    <row r="10" spans="1:24" ht="43.9" customHeight="1" thickTop="1" thickBot="1" x14ac:dyDescent="0.3">
      <c r="A10" s="94"/>
      <c r="B10" s="42" t="s">
        <v>62</v>
      </c>
      <c r="C10" s="46" t="str">
        <f>IF(pkt!$M$4=1,B10&amp;"*",B10)</f>
        <v>2*</v>
      </c>
      <c r="D10" s="49" t="s">
        <v>6</v>
      </c>
      <c r="E10" s="18" t="s">
        <v>14</v>
      </c>
      <c r="F10" s="57">
        <f>IF(E10="Nie dotyczy","---",IF(E10=pkt!$C$3, pkt!$F$3, pkt!$F$4))</f>
        <v>1</v>
      </c>
      <c r="K10" s="64">
        <v>2</v>
      </c>
      <c r="L10" s="110" t="str">
        <f>IF(pkt!M4=1,IF(SUM($F$12:$F$19)&gt;=pkt!$V$4,pkt!$M$9,pkt!$M$10),IF(SUM($F$12:$F$19)&gt;=pkt!$W$4,pkt!$M$9,pkt!$M$10))</f>
        <v>Potencjalny procesor nie spełnia minimalnych wymagań określonych w tej sekcji</v>
      </c>
      <c r="M10" s="111"/>
      <c r="N10" s="112"/>
      <c r="P10" s="26">
        <v>1</v>
      </c>
      <c r="Q10" s="138" t="str">
        <f>IF(SUM($F$9:$F$11)&gt;=pkt!$V$3,pkt!$M$7,pkt!$M$8)</f>
        <v>Potencjalnemu Procesorowi mogą zostać powierzone dane</v>
      </c>
      <c r="R10" s="139"/>
      <c r="S10" s="140"/>
      <c r="T10" s="144" t="str">
        <f>IF(SUM($F$9:$F$11)&gt;=pkt!$W$3,pkt!$M$7,pkt!$M$8)</f>
        <v>Potencjalnemu Procesorowi mogą zostać powierzone dane</v>
      </c>
      <c r="U10" s="139"/>
      <c r="V10" s="145"/>
      <c r="X10" s="48" t="str">
        <f>IF(pkt!M4=1,IF(SUM($F$9:$F$11)&gt;=pkt!$V$3,pkt!$M$7,pkt!$M$8),IF(SUM($F$9:$F$11)&gt;=pkt!$W$3,pkt!$M$7,pkt!$M$8))</f>
        <v>Potencjalnemu Procesorowi mogą zostać powierzone dane</v>
      </c>
    </row>
    <row r="11" spans="1:24" ht="73.150000000000006" customHeight="1" thickTop="1" thickBot="1" x14ac:dyDescent="0.3">
      <c r="A11" s="96"/>
      <c r="B11" s="42" t="s">
        <v>63</v>
      </c>
      <c r="C11" s="45">
        <v>3</v>
      </c>
      <c r="D11" s="12" t="s">
        <v>7</v>
      </c>
      <c r="E11" s="5" t="s">
        <v>14</v>
      </c>
      <c r="F11" s="58">
        <f>IF(E11=pkt!$C$3, pkt!$G$3, pkt!$G$4)</f>
        <v>35</v>
      </c>
      <c r="G11" s="54">
        <f>IF(SUM(F9:F10)&gt;=0,SUM(F9:F11),F11)</f>
        <v>37</v>
      </c>
      <c r="K11" s="65" t="s">
        <v>15</v>
      </c>
      <c r="L11" s="110" t="str">
        <f>IF(pkt!M4=1,IF(SUM($F$20:$F$26)&gt;=pkt!$V$5,pkt!$M$9,pkt!$M$10),IF(SUM($F$20:$F$26)&gt;=pkt!$W$5,pkt!$M$9,pkt!$M$10))</f>
        <v>Potencjalny procesor spełnia minimalne wymagania określone w tej sekcji</v>
      </c>
      <c r="M11" s="111"/>
      <c r="N11" s="112"/>
      <c r="P11" s="27">
        <v>2</v>
      </c>
      <c r="Q11" s="141" t="str">
        <f>IF(SUM($F$12:$F$19)&gt;=pkt!$V$4,pkt!$M$9,pkt!$M$10)</f>
        <v>Potencjalny procesor nie spełnia minimalnych wymagań określonych w tej sekcji</v>
      </c>
      <c r="R11" s="142"/>
      <c r="S11" s="110"/>
      <c r="T11" s="143" t="str">
        <f>IF(SUM($F$12:$F$19)&gt;=pkt!$W$4,pkt!$M$9,pkt!$M$10)</f>
        <v>Potencjalny procesor nie spełnia minimalnych wymagań określonych w tej sekcji</v>
      </c>
      <c r="U11" s="142"/>
      <c r="V11" s="146"/>
      <c r="X11" s="48" t="str">
        <f>IF(pkt!M4=1,IF(SUM($F$12:$F$19)&gt;=pkt!$V$4,pkt!$M$9,pkt!$M$10),IF(SUM($F$12:$F$19)&gt;=pkt!$W$4,pkt!$M$9,pkt!$M$10))</f>
        <v>Potencjalny procesor nie spełnia minimalnych wymagań określonych w tej sekcji</v>
      </c>
    </row>
    <row r="12" spans="1:24" ht="60.6" customHeight="1" thickTop="1" thickBot="1" x14ac:dyDescent="0.3">
      <c r="A12" s="93">
        <v>2</v>
      </c>
      <c r="B12" s="42" t="s">
        <v>61</v>
      </c>
      <c r="C12" s="42">
        <v>1</v>
      </c>
      <c r="D12" s="10" t="s">
        <v>8</v>
      </c>
      <c r="E12" s="6" t="s">
        <v>5</v>
      </c>
      <c r="F12" s="59">
        <f>IF(E12=pkt!D3,IF(H14&gt;3,3,IF(H14=1,1,2))+IF(I14&gt;3,3,IF(I14=1,1,2)),0)</f>
        <v>0</v>
      </c>
      <c r="H12" s="104" t="s">
        <v>39</v>
      </c>
      <c r="I12" s="105"/>
      <c r="K12" s="65" t="s">
        <v>22</v>
      </c>
      <c r="L12" s="110" t="str">
        <f>IF(pkt!M4=1,IF(SUM($F$27:$F$30)&gt;=pkt!$V6,pkt!$M$9,pkt!$M$10),IF(SUM($F$27:$F$30)&gt;=pkt!$W6,pkt!$M$9,pkt!$M$10))</f>
        <v>Potencjalny procesor nie spełnia minimalnych wymagań określonych w tej sekcji</v>
      </c>
      <c r="M12" s="111"/>
      <c r="N12" s="112"/>
      <c r="P12" s="28" t="s">
        <v>15</v>
      </c>
      <c r="Q12" s="141" t="str">
        <f>IF(SUM($F$20:$F$26)&gt;=pkt!$V$5,pkt!$M$9,pkt!$M$10)</f>
        <v>Potencjalny procesor spełnia minimalne wymagania określone w tej sekcji</v>
      </c>
      <c r="R12" s="142"/>
      <c r="S12" s="110"/>
      <c r="T12" s="143" t="str">
        <f>IF(SUM($F$20:$F$26)&gt;=pkt!$W$5,pkt!$M$9,pkt!$M$10)</f>
        <v>Potencjalny procesor nie spełnia minimalnych wymagań określonych w tej sekcji</v>
      </c>
      <c r="U12" s="142"/>
      <c r="V12" s="110"/>
      <c r="X12" s="48" t="str">
        <f>IF(pkt!M4=1,IF(SUM($F$20:$F$26)&gt;=pkt!$V$5,pkt!$M$9,pkt!$M$10),IF(SUM($F$20:$F$26)&gt;=pkt!$W$5,pkt!$M$9,pkt!$M$10))</f>
        <v>Potencjalny procesor spełnia minimalne wymagania określone w tej sekcji</v>
      </c>
    </row>
    <row r="13" spans="1:24" ht="44.45" customHeight="1" thickTop="1" thickBot="1" x14ac:dyDescent="0.3">
      <c r="A13" s="94"/>
      <c r="B13" s="42" t="s">
        <v>62</v>
      </c>
      <c r="C13" s="43">
        <v>2</v>
      </c>
      <c r="D13" s="11" t="s">
        <v>9</v>
      </c>
      <c r="E13" s="5" t="s">
        <v>14</v>
      </c>
      <c r="F13" s="58">
        <f>IF(E13=pkt!E3,pkt!H3,IF(E13=pkt!E4,pkt!H4,pkt!H5))</f>
        <v>-2</v>
      </c>
      <c r="H13" s="21" t="s">
        <v>40</v>
      </c>
      <c r="I13" s="22" t="s">
        <v>48</v>
      </c>
      <c r="K13" s="65" t="s">
        <v>26</v>
      </c>
      <c r="L13" s="110" t="str">
        <f>IF(pkt!M4=1,IF(SUM($F$31:$F$44)&gt;=pkt!$V7,pkt!$M$9,pkt!$M$10),IF(SUM($F$31:$F$44)&gt;=pkt!$W7,pkt!$M$9,pkt!$M$10))</f>
        <v>Potencjalny procesor spełnia minimalne wymagania określone w tej sekcji</v>
      </c>
      <c r="M13" s="111"/>
      <c r="N13" s="112"/>
      <c r="P13" s="28" t="s">
        <v>22</v>
      </c>
      <c r="Q13" s="109" t="str">
        <f>IF(SUM($F$27:$F$30)&gt;=pkt!$V6,pkt!$M$9,pkt!$M$10)</f>
        <v>Potencjalny procesor nie spełnia minimalnych wymagań określonych w tej sekcji</v>
      </c>
      <c r="R13" s="107"/>
      <c r="S13" s="108"/>
      <c r="T13" s="106" t="str">
        <f>IF(SUM($F$27:$F$30)&gt;=pkt!$W6,pkt!$M$9,pkt!$M$10)</f>
        <v>Potencjalny procesor nie spełnia minimalnych wymagań określonych w tej sekcji</v>
      </c>
      <c r="U13" s="107"/>
      <c r="V13" s="108"/>
      <c r="X13" s="48" t="str">
        <f>IF(pkt!M4=1,IF(SUM($F$27:$F$30)&gt;=pkt!$V6,pkt!$M$9,pkt!$M$10),IF(SUM($F$27:$F$30)&gt;=pkt!$W6,pkt!$M$9,pkt!$M$10))</f>
        <v>Potencjalny procesor nie spełnia minimalnych wymagań określonych w tej sekcji</v>
      </c>
    </row>
    <row r="14" spans="1:24" ht="45" customHeight="1" thickTop="1" thickBot="1" x14ac:dyDescent="0.3">
      <c r="A14" s="94"/>
      <c r="B14" s="42" t="s">
        <v>63</v>
      </c>
      <c r="C14" s="43">
        <v>3</v>
      </c>
      <c r="D14" s="31" t="s">
        <v>11</v>
      </c>
      <c r="E14" s="5" t="s">
        <v>5</v>
      </c>
      <c r="F14" s="58">
        <f>IF(E14=pkt!D7,pkt!E7,IF(E14=pkt!D8,pkt!E8,pkt!E9))</f>
        <v>0</v>
      </c>
      <c r="H14" s="23">
        <v>1</v>
      </c>
      <c r="I14" s="24">
        <v>1</v>
      </c>
      <c r="K14" s="66" t="s">
        <v>36</v>
      </c>
      <c r="L14" s="113" t="str">
        <f>IF(pkt!M4=1,IF(SUM($F$45:$F$47)&gt;=pkt!$V8,pkt!$M$9,pkt!$M$10),IF(SUM($F$45:$F$47)&gt;=pkt!$W8,pkt!$M$9,pkt!$M$10))</f>
        <v>Potencjalny procesor spełnia minimalne wymagania określone w tej sekcji</v>
      </c>
      <c r="M14" s="114"/>
      <c r="N14" s="115"/>
      <c r="P14" s="28" t="s">
        <v>26</v>
      </c>
      <c r="Q14" s="109" t="str">
        <f>IF(SUM($F$31:$F$44)&gt;=pkt!$V7,pkt!$M$9,pkt!$M$10)</f>
        <v>Potencjalny procesor spełnia minimalne wymagania określone w tej sekcji</v>
      </c>
      <c r="R14" s="107"/>
      <c r="S14" s="108"/>
      <c r="T14" s="106" t="str">
        <f>IF(SUM($F$31:$F$44)&gt;=pkt!$W7,pkt!$M$9,pkt!$M$10)</f>
        <v>Potencjalny procesor nie spełnia minimalnych wymagań określonych w tej sekcji</v>
      </c>
      <c r="U14" s="107"/>
      <c r="V14" s="108"/>
      <c r="X14" s="48" t="str">
        <f>IF(pkt!M4=1,IF(SUM($F$31:$F$44)&gt;=pkt!$V7,pkt!$M$9,pkt!$M$10),IF(SUM($F$31:$F$44)&gt;=pkt!$W7,pkt!$M$9,pkt!$M$10))</f>
        <v>Potencjalny procesor spełnia minimalne wymagania określone w tej sekcji</v>
      </c>
    </row>
    <row r="15" spans="1:24" ht="44.45" customHeight="1" thickTop="1" thickBot="1" x14ac:dyDescent="0.3">
      <c r="A15" s="94"/>
      <c r="B15" s="42" t="s">
        <v>64</v>
      </c>
      <c r="C15" s="43" t="str">
        <f>IF(pkt!$M$4=1,B15&amp;"*",B15)</f>
        <v>4*</v>
      </c>
      <c r="D15" s="32" t="s">
        <v>84</v>
      </c>
      <c r="E15" s="5" t="s">
        <v>5</v>
      </c>
      <c r="F15" s="58">
        <f>IF(E15="Nie dotyczy","---",IF(E15=pkt!$C$3, pkt!$F$3, pkt!$F$4))</f>
        <v>0</v>
      </c>
      <c r="K15" s="90" t="s">
        <v>57</v>
      </c>
      <c r="L15" s="91"/>
      <c r="M15" s="91"/>
      <c r="N15" s="92"/>
      <c r="P15" s="33" t="s">
        <v>36</v>
      </c>
      <c r="Q15" s="116" t="str">
        <f>IF(SUM($F$45:$F$47)&gt;=pkt!$V8,pkt!$M$9,pkt!$M$10)</f>
        <v>Potencjalny procesor spełnia minimalne wymagania określone w tej sekcji</v>
      </c>
      <c r="R15" s="117"/>
      <c r="S15" s="118"/>
      <c r="T15" s="119" t="str">
        <f>IF(SUM($F$45:$F$47)&gt;=pkt!$W8,pkt!$M$9,pkt!$M$10)</f>
        <v>Potencjalny procesor spełnia minimalne wymagania określone w tej sekcji</v>
      </c>
      <c r="U15" s="117"/>
      <c r="V15" s="118"/>
      <c r="X15" s="48" t="str">
        <f>IF(pkt!M4=1,IF(SUM($F$45:$F$47)&gt;=pkt!$V8,pkt!$M$9,pkt!$M$10),IF(SUM($F$45:$F$47)&gt;=pkt!$W8,pkt!$M$9,pkt!$M$10))</f>
        <v>Potencjalny procesor spełnia minimalne wymagania określone w tej sekcji</v>
      </c>
    </row>
    <row r="16" spans="1:24" ht="49.9" customHeight="1" thickTop="1" thickBot="1" x14ac:dyDescent="0.3">
      <c r="A16" s="94"/>
      <c r="B16" s="42" t="s">
        <v>65</v>
      </c>
      <c r="C16" s="46" t="str">
        <f>IF($R$3=1,B16&amp;"*",B16)</f>
        <v>5</v>
      </c>
      <c r="D16" s="49" t="s">
        <v>59</v>
      </c>
      <c r="E16" s="5" t="s">
        <v>5</v>
      </c>
      <c r="F16" s="58">
        <f>IF(E16=pkt!$C$3,pkt!$F$3,pkt!$F$4)</f>
        <v>0</v>
      </c>
      <c r="K16" s="90" t="str">
        <f>IF(pkt!M4=1,pkt!M13,pkt!M14)</f>
        <v>Czy przedsiębiorcy prowadzącemu jednoosobową działalność gospodarczą, niezatrudniającemu pracowników można powierzyć przetwarzanie danych?</v>
      </c>
      <c r="L16" s="91"/>
      <c r="M16" s="91"/>
      <c r="N16" s="92"/>
      <c r="P16" s="120" t="s">
        <v>57</v>
      </c>
      <c r="Q16" s="121"/>
      <c r="R16" s="121"/>
      <c r="S16" s="121"/>
      <c r="T16" s="121"/>
      <c r="U16" s="121"/>
      <c r="V16" s="122"/>
    </row>
    <row r="17" spans="1:22" ht="37.9" customHeight="1" thickTop="1" thickBot="1" x14ac:dyDescent="0.3">
      <c r="A17" s="94"/>
      <c r="B17" s="42" t="s">
        <v>66</v>
      </c>
      <c r="C17" s="43" t="str">
        <f>IF($R$3=1,B17&amp;"*",B17)</f>
        <v>6</v>
      </c>
      <c r="D17" s="31" t="s">
        <v>12</v>
      </c>
      <c r="E17" s="5" t="s">
        <v>14</v>
      </c>
      <c r="F17" s="58">
        <f>IF(E17=pkt!$C$3,pkt!$F$3,pkt!$F$4)</f>
        <v>1</v>
      </c>
      <c r="K17" s="101" t="str">
        <f>IF(pkt!M4=1,IF(pkt!V16=TRUE,"TAK","NIE"),IF(pkt!W16=TRUE,"TAK","NIE"))</f>
        <v>TAK</v>
      </c>
      <c r="L17" s="102"/>
      <c r="M17" s="102"/>
      <c r="N17" s="103"/>
      <c r="P17" s="123" t="str">
        <f>IF(pkt!M4=1,pkt!M13,pkt!M14)</f>
        <v>Czy przedsiębiorcy prowadzącemu jednoosobową działalność gospodarczą, niezatrudniającemu pracowników można powierzyć przetwarzanie danych?</v>
      </c>
      <c r="Q17" s="124"/>
      <c r="R17" s="124"/>
      <c r="S17" s="124"/>
      <c r="T17" s="124"/>
      <c r="U17" s="124"/>
      <c r="V17" s="125"/>
    </row>
    <row r="18" spans="1:22" ht="46.5" thickTop="1" thickBot="1" x14ac:dyDescent="0.3">
      <c r="A18" s="94"/>
      <c r="B18" s="42" t="s">
        <v>67</v>
      </c>
      <c r="C18" s="46" t="str">
        <f>IF(pkt!$M$4=1,B18&amp;"*",B18)</f>
        <v>7*</v>
      </c>
      <c r="D18" s="86" t="s">
        <v>13</v>
      </c>
      <c r="E18" s="5" t="s">
        <v>5</v>
      </c>
      <c r="F18" s="58">
        <f>IF(E18="Nie dotyczy","---",IF(E18=pkt!$C$3, pkt!$F$3, pkt!$F$4))</f>
        <v>0</v>
      </c>
      <c r="P18" s="87" t="str">
        <f>IF(pkt!M4=1,IF(pkt!V16=TRUE,"TAK","NIE"),IF(pkt!W16=TRUE,"TAK","NIE"))</f>
        <v>TAK</v>
      </c>
      <c r="Q18" s="88"/>
      <c r="R18" s="88"/>
      <c r="S18" s="88"/>
      <c r="T18" s="88"/>
      <c r="U18" s="88"/>
      <c r="V18" s="89"/>
    </row>
    <row r="19" spans="1:22" ht="31.5" thickTop="1" thickBot="1" x14ac:dyDescent="0.3">
      <c r="A19" s="95"/>
      <c r="B19" s="42" t="s">
        <v>68</v>
      </c>
      <c r="C19" s="43" t="str">
        <f>B19</f>
        <v>8</v>
      </c>
      <c r="D19" s="13" t="s">
        <v>70</v>
      </c>
      <c r="E19" s="5" t="s">
        <v>14</v>
      </c>
      <c r="F19" s="58">
        <f>IF(E19=pkt!$C$3,pkt!$F$3,pkt!$F$4)</f>
        <v>1</v>
      </c>
      <c r="G19" s="54">
        <f>SUM(F12:F19)</f>
        <v>0</v>
      </c>
    </row>
    <row r="20" spans="1:22" ht="61.9" customHeight="1" thickTop="1" thickBot="1" x14ac:dyDescent="0.3">
      <c r="A20" s="97" t="s">
        <v>15</v>
      </c>
      <c r="B20" s="42" t="s">
        <v>61</v>
      </c>
      <c r="C20" s="42" t="str">
        <f>IF(pkt!$M$4=1,B20&amp;"*",B20)</f>
        <v>1*</v>
      </c>
      <c r="D20" s="11" t="s">
        <v>16</v>
      </c>
      <c r="E20" s="7" t="s">
        <v>5</v>
      </c>
      <c r="F20" s="60">
        <f>IF(E20="Nie dotyczy","---",IF(E20=pkt!$C$3, pkt!$F$3, pkt!$F$4))</f>
        <v>0</v>
      </c>
      <c r="K20" s="47" t="s">
        <v>74</v>
      </c>
      <c r="L20" s="47" t="s">
        <v>80</v>
      </c>
      <c r="M20" s="47" t="s">
        <v>81</v>
      </c>
    </row>
    <row r="21" spans="1:22" ht="63" customHeight="1" thickTop="1" thickBot="1" x14ac:dyDescent="0.3">
      <c r="A21" s="98"/>
      <c r="B21" s="42" t="s">
        <v>62</v>
      </c>
      <c r="C21" s="43" t="str">
        <f>IF(pkt!$M$4=1,B21&amp;"*",B21)</f>
        <v>2*</v>
      </c>
      <c r="D21" s="11" t="s">
        <v>17</v>
      </c>
      <c r="E21" s="5" t="s">
        <v>5</v>
      </c>
      <c r="F21" s="60">
        <f>IF(E21="Nie dotyczy","---",IF(E21=pkt!$C$3, pkt!$F$3, pkt!$F$4))</f>
        <v>0</v>
      </c>
      <c r="K21" s="29">
        <v>1</v>
      </c>
      <c r="L21" s="4">
        <v>35</v>
      </c>
      <c r="M21" s="4">
        <v>36</v>
      </c>
    </row>
    <row r="22" spans="1:22" ht="48.6" customHeight="1" thickTop="1" thickBot="1" x14ac:dyDescent="0.3">
      <c r="A22" s="98"/>
      <c r="B22" s="42" t="s">
        <v>63</v>
      </c>
      <c r="C22" s="43" t="str">
        <f>IF(pkt!$M$4=1,B22&amp;"*",B22)</f>
        <v>3*</v>
      </c>
      <c r="D22" s="11" t="s">
        <v>18</v>
      </c>
      <c r="E22" s="5" t="s">
        <v>5</v>
      </c>
      <c r="F22" s="58">
        <f>IF(E22="Nie dotyczy","---",IF(E22=pkt!$C$3, pkt!$F$3, pkt!$F$4))</f>
        <v>0</v>
      </c>
      <c r="K22" s="29">
        <v>2</v>
      </c>
      <c r="L22" s="4">
        <v>8</v>
      </c>
      <c r="M22" s="4">
        <v>10</v>
      </c>
    </row>
    <row r="23" spans="1:22" ht="62.45" customHeight="1" thickTop="1" thickBot="1" x14ac:dyDescent="0.3">
      <c r="A23" s="98"/>
      <c r="B23" s="42" t="s">
        <v>64</v>
      </c>
      <c r="C23" s="43" t="str">
        <f>IF(pkt!$M$4=1,B23&amp;"*",B23)</f>
        <v>4*</v>
      </c>
      <c r="D23" s="11" t="s">
        <v>58</v>
      </c>
      <c r="E23" s="5" t="s">
        <v>50</v>
      </c>
      <c r="F23" s="58">
        <f>IF(E23="Nie dotyczy","---",IF(E23=pkt!$J$3, pkt!$K$3, IF(E23=pkt!$J$4, pkt!$K$4, 0)))</f>
        <v>2</v>
      </c>
      <c r="K23" s="29" t="s">
        <v>15</v>
      </c>
      <c r="L23" s="4">
        <v>0</v>
      </c>
      <c r="M23" s="4">
        <v>6</v>
      </c>
    </row>
    <row r="24" spans="1:22" ht="46.5" thickTop="1" thickBot="1" x14ac:dyDescent="0.3">
      <c r="A24" s="98"/>
      <c r="B24" s="42" t="s">
        <v>65</v>
      </c>
      <c r="C24" s="30" t="str">
        <f>IF(pkt!$M$4=1,B24&amp;"*",B24)</f>
        <v>5*</v>
      </c>
      <c r="D24" s="11" t="s">
        <v>19</v>
      </c>
      <c r="E24" s="5" t="s">
        <v>5</v>
      </c>
      <c r="F24" s="58">
        <f>IF(E24="Nie dotyczy","---",IF(E24=pkt!$C$3, pkt!$F$3, pkt!$F$4))</f>
        <v>0</v>
      </c>
      <c r="K24" s="29" t="s">
        <v>22</v>
      </c>
      <c r="L24" s="4">
        <v>3</v>
      </c>
      <c r="M24" s="4">
        <v>3</v>
      </c>
    </row>
    <row r="25" spans="1:22" ht="27.6" customHeight="1" thickTop="1" thickBot="1" x14ac:dyDescent="0.3">
      <c r="A25" s="98"/>
      <c r="B25" s="42" t="s">
        <v>66</v>
      </c>
      <c r="C25" s="30" t="str">
        <f>IF(pkt!$M$4=1,B25&amp;"*",B25)</f>
        <v>6*</v>
      </c>
      <c r="D25" s="11" t="s">
        <v>20</v>
      </c>
      <c r="E25" s="5" t="s">
        <v>14</v>
      </c>
      <c r="F25" s="58">
        <f>IF(E25="Nie dotyczy","---",IF(E25=pkt!$C$3, pkt!$F$3, pkt!$F$4))</f>
        <v>1</v>
      </c>
      <c r="K25" s="29" t="s">
        <v>26</v>
      </c>
      <c r="L25" s="4">
        <v>8</v>
      </c>
      <c r="M25" s="4">
        <v>12</v>
      </c>
    </row>
    <row r="26" spans="1:22" ht="64.900000000000006" customHeight="1" thickTop="1" thickBot="1" x14ac:dyDescent="0.3">
      <c r="A26" s="99"/>
      <c r="B26" s="42" t="s">
        <v>67</v>
      </c>
      <c r="C26" s="50" t="str">
        <f>IF(pkt!$M$4=1,B26&amp;"*",B26)</f>
        <v>7*</v>
      </c>
      <c r="D26" s="36" t="s">
        <v>21</v>
      </c>
      <c r="E26" s="5" t="s">
        <v>5</v>
      </c>
      <c r="F26" s="58">
        <f>IF(E26="Nie dotyczy","---",IF(E26=pkt!$C$3, pkt!$F$3, pkt!$F$4))</f>
        <v>0</v>
      </c>
      <c r="G26" s="54">
        <f>SUM(F20:F26)</f>
        <v>3</v>
      </c>
      <c r="K26" s="29" t="s">
        <v>36</v>
      </c>
      <c r="L26" s="4">
        <v>0</v>
      </c>
      <c r="M26" s="4">
        <v>1</v>
      </c>
    </row>
    <row r="27" spans="1:22" ht="42" customHeight="1" thickTop="1" thickBot="1" x14ac:dyDescent="0.3">
      <c r="A27" s="100" t="s">
        <v>22</v>
      </c>
      <c r="B27" s="42" t="s">
        <v>61</v>
      </c>
      <c r="C27" s="46">
        <v>1</v>
      </c>
      <c r="D27" s="14" t="s">
        <v>52</v>
      </c>
      <c r="E27" s="7" t="s">
        <v>5</v>
      </c>
      <c r="F27" s="60">
        <f>IF(E27=pkt!$C$3,pkt!$F$3,pkt!$F$4)</f>
        <v>0</v>
      </c>
    </row>
    <row r="28" spans="1:22" ht="31.5" thickTop="1" thickBot="1" x14ac:dyDescent="0.3">
      <c r="A28" s="94"/>
      <c r="B28" s="42" t="s">
        <v>62</v>
      </c>
      <c r="C28" s="43">
        <v>2</v>
      </c>
      <c r="D28" s="11" t="s">
        <v>23</v>
      </c>
      <c r="E28" s="5" t="s">
        <v>14</v>
      </c>
      <c r="F28" s="58">
        <f>IF(E28=pkt!$C$3,pkt!$F$3,pkt!$F$4)</f>
        <v>1</v>
      </c>
    </row>
    <row r="29" spans="1:22" ht="46.5" thickTop="1" thickBot="1" x14ac:dyDescent="0.3">
      <c r="A29" s="94"/>
      <c r="B29" s="42" t="s">
        <v>63</v>
      </c>
      <c r="C29" s="43">
        <v>3</v>
      </c>
      <c r="D29" s="11" t="s">
        <v>24</v>
      </c>
      <c r="E29" s="5" t="s">
        <v>5</v>
      </c>
      <c r="F29" s="58">
        <f>IF(E29=pkt!$C$3,pkt!$F$3,pkt!$F$4)</f>
        <v>0</v>
      </c>
    </row>
    <row r="30" spans="1:22" ht="31.5" thickTop="1" thickBot="1" x14ac:dyDescent="0.3">
      <c r="A30" s="96"/>
      <c r="B30" s="42" t="s">
        <v>64</v>
      </c>
      <c r="C30" s="44">
        <v>4</v>
      </c>
      <c r="D30" s="36" t="s">
        <v>25</v>
      </c>
      <c r="E30" s="5" t="s">
        <v>14</v>
      </c>
      <c r="F30" s="58">
        <f>IF(E30=pkt!$C$3,pkt!$F$3,pkt!$F$4)</f>
        <v>1</v>
      </c>
      <c r="G30" s="54">
        <f>SUM(F27:F30)</f>
        <v>2</v>
      </c>
    </row>
    <row r="31" spans="1:22" ht="30.6" customHeight="1" thickTop="1" thickBot="1" x14ac:dyDescent="0.3">
      <c r="A31" s="93" t="s">
        <v>26</v>
      </c>
      <c r="B31" s="42" t="s">
        <v>61</v>
      </c>
      <c r="C31" s="34" t="str">
        <f>IF(pkt!$M$4=1,B31&amp;"*",B31)</f>
        <v>1*</v>
      </c>
      <c r="D31" s="35" t="s">
        <v>27</v>
      </c>
      <c r="E31" s="7" t="s">
        <v>14</v>
      </c>
      <c r="F31" s="60">
        <f>IF(E31="Nie dotyczy","---",IF(E31=pkt!$C$3, pkt!$F$3, pkt!$F$4))</f>
        <v>1</v>
      </c>
    </row>
    <row r="32" spans="1:22" ht="61.5" thickTop="1" thickBot="1" x14ac:dyDescent="0.3">
      <c r="A32" s="94"/>
      <c r="B32" s="42" t="s">
        <v>62</v>
      </c>
      <c r="C32" s="45">
        <v>2</v>
      </c>
      <c r="D32" s="12" t="s">
        <v>82</v>
      </c>
      <c r="E32" s="5" t="s">
        <v>5</v>
      </c>
      <c r="F32" s="58">
        <f>IF(E32="Nie dotyczy","---",IF(E32=pkt!$C$3, pkt!$F$3, pkt!$F$4))</f>
        <v>0</v>
      </c>
    </row>
    <row r="33" spans="1:7" ht="46.5" thickTop="1" thickBot="1" x14ac:dyDescent="0.3">
      <c r="A33" s="94"/>
      <c r="B33" s="42" t="s">
        <v>63</v>
      </c>
      <c r="C33" s="45">
        <v>3</v>
      </c>
      <c r="D33" s="12" t="s">
        <v>93</v>
      </c>
      <c r="E33" s="5" t="s">
        <v>5</v>
      </c>
      <c r="F33" s="58">
        <f>IF(E33="Nie dotyczy","---",IF(E33=pkt!$C$3, pkt!$F$3, pkt!$F$4))</f>
        <v>0</v>
      </c>
    </row>
    <row r="34" spans="1:7" ht="46.5" thickTop="1" thickBot="1" x14ac:dyDescent="0.3">
      <c r="A34" s="94"/>
      <c r="B34" s="42" t="s">
        <v>64</v>
      </c>
      <c r="C34" s="45">
        <v>4</v>
      </c>
      <c r="D34" s="12" t="s">
        <v>94</v>
      </c>
      <c r="E34" s="5" t="s">
        <v>5</v>
      </c>
      <c r="F34" s="58">
        <f>IF(E34="Nie dotyczy","---",IF(E34=pkt!$C$3, pkt!$F$3, pkt!$F$4))</f>
        <v>0</v>
      </c>
    </row>
    <row r="35" spans="1:7" ht="49.15" customHeight="1" thickTop="1" thickBot="1" x14ac:dyDescent="0.3">
      <c r="A35" s="94"/>
      <c r="B35" s="42" t="s">
        <v>65</v>
      </c>
      <c r="C35" s="45" t="str">
        <f>IF(pkt!$M$4=1,B35&amp;"*",B35)</f>
        <v>5*</v>
      </c>
      <c r="D35" s="12" t="s">
        <v>53</v>
      </c>
      <c r="E35" s="5" t="s">
        <v>14</v>
      </c>
      <c r="F35" s="58">
        <f>IF(E35="Nie dotyczy","---",IF(E35=pkt!$C$3, pkt!$F$3, pkt!$F$4))</f>
        <v>1</v>
      </c>
    </row>
    <row r="36" spans="1:7" ht="45" customHeight="1" thickTop="1" thickBot="1" x14ac:dyDescent="0.3">
      <c r="A36" s="94"/>
      <c r="B36" s="42" t="s">
        <v>66</v>
      </c>
      <c r="C36" s="45">
        <v>6</v>
      </c>
      <c r="D36" s="12" t="s">
        <v>28</v>
      </c>
      <c r="E36" s="5" t="s">
        <v>14</v>
      </c>
      <c r="F36" s="58">
        <f>IF(E36="Nie dotyczy","---",IF(E36=pkt!$C$3, pkt!$F$3, pkt!$F$4))</f>
        <v>1</v>
      </c>
    </row>
    <row r="37" spans="1:7" ht="61.5" thickTop="1" thickBot="1" x14ac:dyDescent="0.3">
      <c r="A37" s="94"/>
      <c r="B37" s="42" t="s">
        <v>67</v>
      </c>
      <c r="C37" s="45">
        <v>7</v>
      </c>
      <c r="D37" s="12" t="s">
        <v>54</v>
      </c>
      <c r="E37" s="5" t="s">
        <v>14</v>
      </c>
      <c r="F37" s="58">
        <f>IF(E37="Nie dotyczy","---",IF(E37=pkt!$C$3, pkt!$F$3, pkt!$F$4))</f>
        <v>1</v>
      </c>
    </row>
    <row r="38" spans="1:7" ht="46.5" thickTop="1" thickBot="1" x14ac:dyDescent="0.3">
      <c r="A38" s="94"/>
      <c r="B38" s="42" t="s">
        <v>68</v>
      </c>
      <c r="C38" s="45" t="str">
        <f>IF(pkt!$M$4=1,B38&amp;"*",B38)</f>
        <v>8*</v>
      </c>
      <c r="D38" s="12" t="s">
        <v>29</v>
      </c>
      <c r="E38" s="5" t="s">
        <v>14</v>
      </c>
      <c r="F38" s="58">
        <f>IF(E38="Nie dotyczy","---",IF(E38=pkt!$C$3, pkt!$F$3, pkt!$F$4))</f>
        <v>1</v>
      </c>
    </row>
    <row r="39" spans="1:7" ht="46.5" thickTop="1" thickBot="1" x14ac:dyDescent="0.3">
      <c r="A39" s="94"/>
      <c r="B39" s="42" t="s">
        <v>69</v>
      </c>
      <c r="C39" s="45">
        <v>9</v>
      </c>
      <c r="D39" s="12" t="s">
        <v>30</v>
      </c>
      <c r="E39" s="5" t="s">
        <v>14</v>
      </c>
      <c r="F39" s="58">
        <f>IF(E39="Nie dotyczy","---",IF(E39=pkt!$C$3, pkt!$F$3, pkt!$F$4))</f>
        <v>1</v>
      </c>
    </row>
    <row r="40" spans="1:7" ht="44.45" customHeight="1" thickTop="1" thickBot="1" x14ac:dyDescent="0.3">
      <c r="A40" s="94"/>
      <c r="B40" s="42" t="s">
        <v>61</v>
      </c>
      <c r="C40" s="45">
        <v>10</v>
      </c>
      <c r="D40" s="12" t="s">
        <v>31</v>
      </c>
      <c r="E40" s="5" t="s">
        <v>14</v>
      </c>
      <c r="F40" s="58">
        <f>IF(E40="Nie dotyczy","---",IF(E40=pkt!$C$3, pkt!$F$3, pkt!$F$4))</f>
        <v>1</v>
      </c>
    </row>
    <row r="41" spans="1:7" ht="31.15" customHeight="1" thickTop="1" thickBot="1" x14ac:dyDescent="0.3">
      <c r="A41" s="94"/>
      <c r="B41" s="42" t="s">
        <v>61</v>
      </c>
      <c r="C41" s="45">
        <v>11</v>
      </c>
      <c r="D41" s="12" t="s">
        <v>32</v>
      </c>
      <c r="E41" s="5" t="s">
        <v>14</v>
      </c>
      <c r="F41" s="58">
        <f>IF(E41="Nie dotyczy","---",IF(E41=pkt!$C$3, pkt!$F$3, pkt!$F$4))</f>
        <v>1</v>
      </c>
    </row>
    <row r="42" spans="1:7" ht="31.5" thickTop="1" thickBot="1" x14ac:dyDescent="0.3">
      <c r="A42" s="94"/>
      <c r="B42" s="42" t="s">
        <v>61</v>
      </c>
      <c r="C42" s="45">
        <v>12</v>
      </c>
      <c r="D42" s="12" t="s">
        <v>33</v>
      </c>
      <c r="E42" s="5" t="s">
        <v>14</v>
      </c>
      <c r="F42" s="58">
        <f>IF(E42="Nie dotyczy","---",IF(E42=pkt!$C$3, pkt!$F$3, pkt!$F$4))</f>
        <v>1</v>
      </c>
    </row>
    <row r="43" spans="1:7" ht="31.5" thickTop="1" thickBot="1" x14ac:dyDescent="0.3">
      <c r="A43" s="94"/>
      <c r="B43" s="42" t="s">
        <v>61</v>
      </c>
      <c r="C43" s="45">
        <v>13</v>
      </c>
      <c r="D43" s="12" t="s">
        <v>34</v>
      </c>
      <c r="E43" s="5" t="s">
        <v>14</v>
      </c>
      <c r="F43" s="58">
        <f>IF(E43="Nie dotyczy","---",IF(E43=pkt!$C$3, pkt!$F$3, pkt!$F$4))</f>
        <v>1</v>
      </c>
    </row>
    <row r="44" spans="1:7" ht="31.5" thickTop="1" thickBot="1" x14ac:dyDescent="0.3">
      <c r="A44" s="95"/>
      <c r="B44" s="42">
        <v>14</v>
      </c>
      <c r="C44" s="44" t="str">
        <f>IF(pkt!$M$4=1,B44&amp;"*",B44)</f>
        <v>14*</v>
      </c>
      <c r="D44" s="13" t="s">
        <v>35</v>
      </c>
      <c r="E44" s="37" t="s">
        <v>14</v>
      </c>
      <c r="F44" s="61">
        <f>IF(E44="Nie dotyczy","---",IF(E44=pkt!$C$3, pkt!$F$3, pkt!$F$4))</f>
        <v>1</v>
      </c>
      <c r="G44" s="54">
        <f>SUM(F31:F44)</f>
        <v>11</v>
      </c>
    </row>
    <row r="45" spans="1:7" ht="41.45" customHeight="1" thickTop="1" thickBot="1" x14ac:dyDescent="0.3">
      <c r="A45" s="93" t="s">
        <v>36</v>
      </c>
      <c r="B45" s="42" t="s">
        <v>61</v>
      </c>
      <c r="C45" s="38">
        <v>1</v>
      </c>
      <c r="D45" s="39" t="s">
        <v>55</v>
      </c>
      <c r="E45" s="7" t="s">
        <v>14</v>
      </c>
      <c r="F45" s="60">
        <f>IF(E45="Nie dotyczy","---",IF(E45=pkt!$C$3, pkt!$F$3, pkt!$F$4))</f>
        <v>1</v>
      </c>
    </row>
    <row r="46" spans="1:7" ht="46.5" thickTop="1" thickBot="1" x14ac:dyDescent="0.3">
      <c r="A46" s="94"/>
      <c r="B46" s="42" t="s">
        <v>62</v>
      </c>
      <c r="C46" s="45" t="str">
        <f>IF(pkt!$M$4=1,B46&amp;"*",B46)</f>
        <v>2*</v>
      </c>
      <c r="D46" s="12" t="s">
        <v>37</v>
      </c>
      <c r="E46" s="5" t="s">
        <v>10</v>
      </c>
      <c r="F46" s="58" t="str">
        <f>IF(E46="Nie dotyczy","---",IF(E46=pkt!$C$3, pkt!$F$3, pkt!$F$4))</f>
        <v>---</v>
      </c>
    </row>
    <row r="47" spans="1:7" ht="46.5" thickTop="1" thickBot="1" x14ac:dyDescent="0.3">
      <c r="A47" s="95"/>
      <c r="B47" s="40" t="s">
        <v>63</v>
      </c>
      <c r="C47" s="44" t="str">
        <f>IF(pkt!$M$4=1,B47&amp;"*",B47)</f>
        <v>3*</v>
      </c>
      <c r="D47" s="13" t="s">
        <v>38</v>
      </c>
      <c r="E47" s="41" t="s">
        <v>10</v>
      </c>
      <c r="F47" s="62" t="str">
        <f>IF(E47="Nie dotyczy","---",IF(E47=pkt!$C$3, pkt!$F$3, pkt!$F$4))</f>
        <v>---</v>
      </c>
      <c r="G47" s="54">
        <f>SUM(F45:F47)</f>
        <v>1</v>
      </c>
    </row>
    <row r="48" spans="1:7" ht="15.75" thickTop="1" x14ac:dyDescent="0.25"/>
    <row r="49" spans="1:4" x14ac:dyDescent="0.25">
      <c r="A49"/>
      <c r="B49"/>
      <c r="C49"/>
      <c r="D49"/>
    </row>
    <row r="50" spans="1:4" ht="33.6" customHeight="1" x14ac:dyDescent="0.25">
      <c r="A50"/>
      <c r="B50"/>
    </row>
    <row r="51" spans="1:4" x14ac:dyDescent="0.25">
      <c r="A51"/>
      <c r="B51"/>
      <c r="C51"/>
      <c r="D51"/>
    </row>
    <row r="52" spans="1:4" x14ac:dyDescent="0.25">
      <c r="D52"/>
    </row>
  </sheetData>
  <sheetProtection algorithmName="SHA-512" hashValue="9u2dy3l5GTL/jG8lUhhsJHdsYVLJLz0m17+w1vdJ4LwMYme+MsJWBFwfpjku6h4DvP+cN89hdnZ727k47l2CIg==" saltValue="toZMvSICVpml4XDjB/XKoA==" spinCount="100000" sheet="1" objects="1" scenarios="1"/>
  <mergeCells count="34">
    <mergeCell ref="Q9:S9"/>
    <mergeCell ref="T9:V9"/>
    <mergeCell ref="Q10:S10"/>
    <mergeCell ref="Q12:S12"/>
    <mergeCell ref="T12:V12"/>
    <mergeCell ref="T10:V10"/>
    <mergeCell ref="Q11:S11"/>
    <mergeCell ref="T11:V11"/>
    <mergeCell ref="L8:N8"/>
    <mergeCell ref="L9:N9"/>
    <mergeCell ref="L10:N10"/>
    <mergeCell ref="L11:N11"/>
    <mergeCell ref="L12:N12"/>
    <mergeCell ref="L14:N14"/>
    <mergeCell ref="Q15:S15"/>
    <mergeCell ref="T15:V15"/>
    <mergeCell ref="P16:V16"/>
    <mergeCell ref="P17:V17"/>
    <mergeCell ref="P18:V18"/>
    <mergeCell ref="K15:N15"/>
    <mergeCell ref="K16:N16"/>
    <mergeCell ref="A45:A47"/>
    <mergeCell ref="A9:A11"/>
    <mergeCell ref="A12:A19"/>
    <mergeCell ref="A20:A26"/>
    <mergeCell ref="A27:A30"/>
    <mergeCell ref="A31:A44"/>
    <mergeCell ref="K17:N17"/>
    <mergeCell ref="H12:I12"/>
    <mergeCell ref="T14:V14"/>
    <mergeCell ref="Q14:S14"/>
    <mergeCell ref="T13:V13"/>
    <mergeCell ref="Q13:S13"/>
    <mergeCell ref="L13:N13"/>
  </mergeCells>
  <conditionalFormatting sqref="C6">
    <cfRule type="expression" dxfId="31" priority="45">
      <formula>C6="*"</formula>
    </cfRule>
  </conditionalFormatting>
  <conditionalFormatting sqref="D6">
    <cfRule type="expression" dxfId="30" priority="44">
      <formula>D6="pytania, które mogą zostać pominięte dla przedsiębiorców prowadzących jednoosobową działalność gospodarczą"</formula>
    </cfRule>
  </conditionalFormatting>
  <conditionalFormatting sqref="Q10:S10">
    <cfRule type="expression" dxfId="29" priority="30">
      <formula>SUM($F$9:$F$11)&gt;=35</formula>
    </cfRule>
  </conditionalFormatting>
  <conditionalFormatting sqref="T10:V10">
    <cfRule type="expression" dxfId="28" priority="29">
      <formula>SUM($F$9:$F$11)&gt;=36</formula>
    </cfRule>
  </conditionalFormatting>
  <conditionalFormatting sqref="Q11:S11">
    <cfRule type="expression" dxfId="27" priority="28">
      <formula>$Q$11="Potencjalny procesor spełnia minimalne wymagania określone w tej sekcji"</formula>
    </cfRule>
  </conditionalFormatting>
  <conditionalFormatting sqref="T11:V11">
    <cfRule type="expression" dxfId="26" priority="27">
      <formula>$T$11="Potencjalny procesor spełnia minimalne wymagania określone w tej sekcji"</formula>
    </cfRule>
  </conditionalFormatting>
  <conditionalFormatting sqref="Q12:S12">
    <cfRule type="expression" dxfId="25" priority="25">
      <formula>$Q$12="Potencjalny procesor spełnia minimalne wymagania określone w tej sekcji"</formula>
    </cfRule>
  </conditionalFormatting>
  <conditionalFormatting sqref="T12:V12">
    <cfRule type="expression" dxfId="24" priority="24">
      <formula>$T$12="Potencjalny procesor spełnia minimalne wymagania określone w tej sekcji"</formula>
    </cfRule>
  </conditionalFormatting>
  <conditionalFormatting sqref="T13:V13">
    <cfRule type="expression" dxfId="23" priority="22">
      <formula>$T$13="Potencjalny procesor spełnia minimalne wymagania określone w tej sekcji"</formula>
    </cfRule>
  </conditionalFormatting>
  <conditionalFormatting sqref="Q13:S13">
    <cfRule type="expression" dxfId="22" priority="19">
      <formula>$Q$13="Potencjalny procesor spełnia minimalne wymagania określone w tej sekcji"</formula>
    </cfRule>
  </conditionalFormatting>
  <conditionalFormatting sqref="Q14:S14">
    <cfRule type="expression" dxfId="21" priority="18">
      <formula>$Q$14="Potencjalny procesor spełnia minimalne wymagania określone w tej sekcji"</formula>
    </cfRule>
  </conditionalFormatting>
  <conditionalFormatting sqref="Q15:S15">
    <cfRule type="expression" dxfId="20" priority="17">
      <formula>$Q$15="Potencjalny procesor spełnia minimalne wymagania określone w tej sekcji"</formula>
    </cfRule>
  </conditionalFormatting>
  <conditionalFormatting sqref="T15:V15">
    <cfRule type="expression" dxfId="19" priority="16">
      <formula>$T$15="Potencjalny procesor spełnia minimalne wymagania określone w tej sekcji"</formula>
    </cfRule>
  </conditionalFormatting>
  <conditionalFormatting sqref="P18:V18">
    <cfRule type="expression" dxfId="18" priority="15">
      <formula>$P$18="TAK"</formula>
    </cfRule>
  </conditionalFormatting>
  <conditionalFormatting sqref="T14:V14">
    <cfRule type="expression" dxfId="17" priority="14">
      <formula>$T$14="Potencjalny procesor spełnia minimalne wymagania określone w tej sekcji"</formula>
    </cfRule>
  </conditionalFormatting>
  <conditionalFormatting sqref="L9:N9">
    <cfRule type="expression" dxfId="16" priority="7">
      <formula>$L$9="Potencjalnemu Procesorowi mogą zostać powierzone dane"</formula>
    </cfRule>
  </conditionalFormatting>
  <conditionalFormatting sqref="L10:N10">
    <cfRule type="expression" dxfId="15" priority="6">
      <formula>$L$10="Potencjalny procesor spełnia minimalne wymagania określone w tej sekcji"</formula>
    </cfRule>
  </conditionalFormatting>
  <conditionalFormatting sqref="L11:N11">
    <cfRule type="expression" dxfId="14" priority="5">
      <formula>$L$11="Potencjalny procesor spełnia minimalne wymagania określone w tej sekcji"</formula>
    </cfRule>
  </conditionalFormatting>
  <conditionalFormatting sqref="L12:N12">
    <cfRule type="expression" dxfId="13" priority="4">
      <formula>$L$12="Potencjalny procesor spełnia minimalne wymagania określone w tej sekcji"</formula>
    </cfRule>
  </conditionalFormatting>
  <conditionalFormatting sqref="L13:N13">
    <cfRule type="expression" dxfId="12" priority="3">
      <formula>$L$13="Potencjalny procesor spełnia minimalne wymagania określone w tej sekcji"</formula>
    </cfRule>
  </conditionalFormatting>
  <conditionalFormatting sqref="L14:N14">
    <cfRule type="expression" dxfId="11" priority="2">
      <formula>$L$14="Potencjalny procesor spełnia minimalne wymagania określone w tej sekcji"</formula>
    </cfRule>
  </conditionalFormatting>
  <conditionalFormatting sqref="K17:N17">
    <cfRule type="expression" dxfId="10" priority="1">
      <formula>$K$17="TAK"</formula>
    </cfRule>
  </conditionalFormatting>
  <pageMargins left="0.7" right="0.7" top="0.75" bottom="0.75" header="0.3" footer="0.3"/>
  <pageSetup paperSize="9" scale="54" orientation="portrait" r:id="rId1"/>
  <rowBreaks count="1" manualBreakCount="1">
    <brk id="30" max="16383" man="1"/>
  </rowBreaks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19050</xdr:colOff>
                    <xdr:row>2</xdr:row>
                    <xdr:rowOff>47625</xdr:rowOff>
                  </from>
                  <to>
                    <xdr:col>4</xdr:col>
                    <xdr:colOff>38100</xdr:colOff>
                    <xdr:row>3</xdr:row>
                    <xdr:rowOff>57150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3" id="{00000000-000E-0000-0000-000004000000}">
            <xm:f>pkt!$M$4=1</xm:f>
            <x14:dxf>
              <fill>
                <patternFill>
                  <bgColor theme="4" tint="-0.24994659260841701"/>
                </patternFill>
              </fill>
            </x14:dxf>
          </x14:cfRule>
          <xm:sqref>C9</xm:sqref>
        </x14:conditionalFormatting>
        <x14:conditionalFormatting xmlns:xm="http://schemas.microsoft.com/office/excel/2006/main">
          <x14:cfRule type="expression" priority="42" id="{00000000-000E-0000-0000-000003000000}">
            <xm:f>pkt!$M$4=1</xm:f>
            <x14:dxf>
              <fill>
                <patternFill>
                  <bgColor theme="4" tint="-0.24994659260841701"/>
                </patternFill>
              </fill>
            </x14:dxf>
          </x14:cfRule>
          <xm:sqref>D9</xm:sqref>
        </x14:conditionalFormatting>
        <x14:conditionalFormatting xmlns:xm="http://schemas.microsoft.com/office/excel/2006/main">
          <x14:cfRule type="expression" priority="41" id="{00000000-000E-0000-0000-000002000000}">
            <xm:f>pkt!$M$4=1</xm:f>
            <x14:dxf>
              <fill>
                <patternFill>
                  <bgColor theme="4" tint="-0.24994659260841701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type="expression" priority="40" id="{00000000-000E-0000-0000-000001000000}">
            <xm:f>pkt!$M$4=1</xm:f>
            <x14:dxf>
              <fill>
                <patternFill>
                  <bgColor theme="4" tint="-0.24994659260841701"/>
                </patternFill>
              </fill>
            </x14:dxf>
          </x14:cfRule>
          <xm:sqref>D10</xm:sqref>
        </x14:conditionalFormatting>
        <x14:conditionalFormatting xmlns:xm="http://schemas.microsoft.com/office/excel/2006/main">
          <x14:cfRule type="expression" priority="37" id="{B533BACD-A742-4383-BF4D-83753EEE5282}">
            <xm:f>pkt!$M$4=1</xm:f>
            <x14:dxf>
              <fill>
                <patternFill>
                  <bgColor theme="4" tint="-0.24994659260841701"/>
                </patternFill>
              </fill>
            </x14:dxf>
          </x14:cfRule>
          <xm:sqref>C15</xm:sqref>
        </x14:conditionalFormatting>
        <x14:conditionalFormatting xmlns:xm="http://schemas.microsoft.com/office/excel/2006/main">
          <x14:cfRule type="expression" priority="35" id="{95C26C7F-8E3B-4E3C-ADFB-ACAA83C86A3A}">
            <xm:f>pkt!$M$4=1</xm:f>
            <x14:dxf>
              <fill>
                <patternFill>
                  <bgColor theme="4" tint="-0.24994659260841701"/>
                </patternFill>
              </fill>
            </x14:dxf>
          </x14:cfRule>
          <xm:sqref>D15</xm:sqref>
        </x14:conditionalFormatting>
        <x14:conditionalFormatting xmlns:xm="http://schemas.microsoft.com/office/excel/2006/main">
          <x14:cfRule type="expression" priority="34" id="{8E131BD9-CEF5-4936-A7F5-51EC84AC45B0}">
            <xm:f>pkt!$M$4=1</xm:f>
            <x14:dxf>
              <fill>
                <patternFill>
                  <bgColor theme="4" tint="-0.24994659260841701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2" id="{5B934AB0-6D4B-4403-AB5A-155ECB7C6B65}">
            <xm:f>pkt!$M$4=1</xm:f>
            <x14:dxf>
              <fill>
                <patternFill>
                  <bgColor theme="4" tint="-0.24994659260841701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31" id="{1DDD7231-1851-45FB-83F2-06329D18C4DE}">
            <xm:f>pkt!$M$4=1</xm:f>
            <x14:dxf>
              <fill>
                <patternFill>
                  <bgColor theme="4" tint="-0.24994659260841701"/>
                </patternFill>
              </fill>
            </x14:dxf>
          </x14:cfRule>
          <xm:sqref>C20:D26</xm:sqref>
        </x14:conditionalFormatting>
        <x14:conditionalFormatting xmlns:xm="http://schemas.microsoft.com/office/excel/2006/main">
          <x14:cfRule type="expression" priority="26" id="{2452D29D-EB27-426F-B339-003496785AC2}">
            <xm:f>pkt!$M$4=1</xm:f>
            <x14:dxf>
              <fill>
                <patternFill>
                  <bgColor theme="4" tint="-0.24994659260841701"/>
                </patternFill>
              </fill>
            </x14:dxf>
          </x14:cfRule>
          <xm:sqref>C31:D31 C35:D35 C38:D38 C44:D44 C46:D47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36063A10-30D8-4CC8-9A65-603881F6ACE7}">
          <x14:formula1>
            <xm:f>pkt!$C$3:$C$4</xm:f>
          </x14:formula1>
          <xm:sqref>E45 E11 E16:E17 E19 E27:E30 E32:E34 E39:E43 E36:E37</xm:sqref>
        </x14:dataValidation>
        <x14:dataValidation type="list" allowBlank="1" showInputMessage="1" showErrorMessage="1" xr:uid="{7B18FC76-1974-43B0-AE57-CA43CADE33A0}">
          <x14:formula1>
            <xm:f>pkt!$D$3:$D$4</xm:f>
          </x14:formula1>
          <xm:sqref>E12</xm:sqref>
        </x14:dataValidation>
        <x14:dataValidation type="list" allowBlank="1" showInputMessage="1" showErrorMessage="1" xr:uid="{F2D3A729-8824-4E1C-927C-AB720E4A00AA}">
          <x14:formula1>
            <xm:f>pkt!$E$3:$E$5</xm:f>
          </x14:formula1>
          <xm:sqref>E13</xm:sqref>
        </x14:dataValidation>
        <x14:dataValidation type="list" allowBlank="1" showInputMessage="1" showErrorMessage="1" xr:uid="{9ABFAF13-3196-4297-9448-69244437D704}">
          <x14:formula1>
            <xm:f>pkt!$D$7:$D$9</xm:f>
          </x14:formula1>
          <xm:sqref>E14</xm:sqref>
        </x14:dataValidation>
        <x14:dataValidation type="list" allowBlank="1" showInputMessage="1" showErrorMessage="1" xr:uid="{DE6A92B0-0A77-40AA-B9F4-2E2D5F4C5D09}">
          <x14:formula1>
            <xm:f>IF(pkt!$M$4=2,pkt!$J$3:$J$6,pkt!$J$3:$J$5)</xm:f>
          </x14:formula1>
          <xm:sqref>E23</xm:sqref>
        </x14:dataValidation>
        <x14:dataValidation type="list" allowBlank="1" showInputMessage="1" showErrorMessage="1" xr:uid="{D31F6CFD-E7F7-48C3-A0D0-8CBE983B4494}">
          <x14:formula1>
            <xm:f>IF(pkt!$M$4=2,pkt!$C$3:$C$4,pkt!$B$3:$B$4)</xm:f>
          </x14:formula1>
          <xm:sqref>E18 E31 E35 E38 E44 E46:E47 E20:E22 E9:E10 E15 E24:E26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5364D-FC0A-4D03-B6EF-CA18CA2386A3}">
  <dimension ref="B1:W18"/>
  <sheetViews>
    <sheetView topLeftCell="B1" workbookViewId="0">
      <selection activeCell="E31" sqref="E31"/>
    </sheetView>
  </sheetViews>
  <sheetFormatPr defaultColWidth="8.85546875" defaultRowHeight="15" x14ac:dyDescent="0.25"/>
  <cols>
    <col min="1" max="1" width="8.85546875" style="67"/>
    <col min="2" max="2" width="11.85546875" style="67" bestFit="1" customWidth="1"/>
    <col min="3" max="3" width="12.7109375" style="67" customWidth="1"/>
    <col min="4" max="4" width="12.28515625" style="67" customWidth="1"/>
    <col min="5" max="5" width="12.5703125" style="67" customWidth="1"/>
    <col min="6" max="6" width="8" style="67" customWidth="1"/>
    <col min="7" max="9" width="8.85546875" style="67"/>
    <col min="10" max="10" width="14" style="67" customWidth="1"/>
    <col min="11" max="17" width="8.85546875" style="67"/>
    <col min="18" max="18" width="16.28515625" style="67" customWidth="1"/>
    <col min="19" max="19" width="29" style="67" customWidth="1"/>
    <col min="20" max="20" width="8.85546875" style="67"/>
    <col min="21" max="21" width="15.7109375" style="67" customWidth="1"/>
    <col min="22" max="22" width="12.140625" style="67" bestFit="1" customWidth="1"/>
    <col min="23" max="23" width="16.5703125" style="67" bestFit="1" customWidth="1"/>
    <col min="24" max="16384" width="8.85546875" style="67"/>
  </cols>
  <sheetData>
    <row r="1" spans="2:23" x14ac:dyDescent="0.25">
      <c r="C1" s="68"/>
      <c r="D1" s="68"/>
    </row>
    <row r="2" spans="2:23" s="68" customFormat="1" x14ac:dyDescent="0.25">
      <c r="B2" s="69"/>
      <c r="C2" s="69"/>
      <c r="D2" s="69"/>
      <c r="F2" s="70" t="s">
        <v>41</v>
      </c>
      <c r="G2" s="70" t="s">
        <v>42</v>
      </c>
      <c r="H2" s="70" t="s">
        <v>43</v>
      </c>
      <c r="J2" s="70"/>
      <c r="K2" s="70" t="s">
        <v>49</v>
      </c>
      <c r="M2" s="157" t="s">
        <v>71</v>
      </c>
      <c r="N2" s="157"/>
      <c r="O2" s="157"/>
      <c r="P2" s="157"/>
      <c r="Q2" s="157"/>
      <c r="R2" s="157"/>
      <c r="S2" s="157"/>
      <c r="U2" s="70" t="s">
        <v>74</v>
      </c>
      <c r="V2" s="70" t="s">
        <v>80</v>
      </c>
      <c r="W2" s="70" t="s">
        <v>81</v>
      </c>
    </row>
    <row r="3" spans="2:23" x14ac:dyDescent="0.25">
      <c r="B3" s="70" t="s">
        <v>14</v>
      </c>
      <c r="C3" s="70" t="s">
        <v>14</v>
      </c>
      <c r="D3" s="71" t="s">
        <v>44</v>
      </c>
      <c r="E3" s="72" t="s">
        <v>14</v>
      </c>
      <c r="F3" s="69">
        <v>1</v>
      </c>
      <c r="G3" s="69">
        <v>35</v>
      </c>
      <c r="H3" s="69">
        <v>-2</v>
      </c>
      <c r="J3" s="69" t="s">
        <v>50</v>
      </c>
      <c r="K3" s="69">
        <v>2</v>
      </c>
      <c r="M3" s="157" t="s">
        <v>56</v>
      </c>
      <c r="N3" s="157"/>
      <c r="O3" s="157"/>
      <c r="P3" s="157"/>
      <c r="Q3" s="157"/>
      <c r="R3" s="157"/>
      <c r="S3" s="157"/>
      <c r="U3" s="73">
        <v>1</v>
      </c>
      <c r="V3" s="69">
        <v>35</v>
      </c>
      <c r="W3" s="69">
        <v>36</v>
      </c>
    </row>
    <row r="4" spans="2:23" x14ac:dyDescent="0.25">
      <c r="B4" s="69" t="s">
        <v>10</v>
      </c>
      <c r="C4" s="70" t="s">
        <v>5</v>
      </c>
      <c r="D4" s="71" t="s">
        <v>5</v>
      </c>
      <c r="E4" s="72" t="s">
        <v>5</v>
      </c>
      <c r="F4" s="69">
        <v>0</v>
      </c>
      <c r="G4" s="69">
        <v>0</v>
      </c>
      <c r="H4" s="69">
        <v>2</v>
      </c>
      <c r="J4" s="69" t="s">
        <v>51</v>
      </c>
      <c r="K4" s="69">
        <v>1</v>
      </c>
      <c r="M4" s="74">
        <v>1</v>
      </c>
      <c r="N4" s="75"/>
      <c r="O4" s="75"/>
      <c r="P4" s="75"/>
      <c r="Q4" s="75"/>
      <c r="R4" s="75"/>
      <c r="S4" s="75"/>
      <c r="U4" s="73">
        <v>2</v>
      </c>
      <c r="V4" s="69">
        <v>8</v>
      </c>
      <c r="W4" s="69">
        <v>10</v>
      </c>
    </row>
    <row r="5" spans="2:23" x14ac:dyDescent="0.25">
      <c r="C5" s="69" t="s">
        <v>10</v>
      </c>
      <c r="E5" s="76" t="s">
        <v>10</v>
      </c>
      <c r="F5" s="69"/>
      <c r="G5" s="69"/>
      <c r="H5" s="69">
        <v>0</v>
      </c>
      <c r="J5" s="69" t="s">
        <v>10</v>
      </c>
      <c r="K5" s="77">
        <v>0</v>
      </c>
      <c r="U5" s="73" t="s">
        <v>15</v>
      </c>
      <c r="V5" s="69">
        <v>0</v>
      </c>
      <c r="W5" s="69">
        <v>6</v>
      </c>
    </row>
    <row r="6" spans="2:23" x14ac:dyDescent="0.25">
      <c r="J6" s="69" t="s">
        <v>5</v>
      </c>
      <c r="K6" s="70" t="s">
        <v>5</v>
      </c>
      <c r="U6" s="73" t="s">
        <v>22</v>
      </c>
      <c r="V6" s="69">
        <v>3</v>
      </c>
      <c r="W6" s="69">
        <v>3</v>
      </c>
    </row>
    <row r="7" spans="2:23" ht="28.9" customHeight="1" x14ac:dyDescent="0.25">
      <c r="C7" s="78" t="s">
        <v>45</v>
      </c>
      <c r="D7" s="79" t="s">
        <v>46</v>
      </c>
      <c r="E7" s="69">
        <v>4</v>
      </c>
      <c r="L7" s="150">
        <v>1</v>
      </c>
      <c r="M7" s="158" t="s">
        <v>76</v>
      </c>
      <c r="N7" s="158"/>
      <c r="O7" s="158"/>
      <c r="P7" s="158"/>
      <c r="Q7" s="158"/>
      <c r="R7" s="80"/>
      <c r="S7" s="81"/>
      <c r="U7" s="73" t="s">
        <v>26</v>
      </c>
      <c r="V7" s="69">
        <v>8</v>
      </c>
      <c r="W7" s="69">
        <v>12</v>
      </c>
    </row>
    <row r="8" spans="2:23" ht="30" customHeight="1" x14ac:dyDescent="0.25">
      <c r="C8" s="82"/>
      <c r="D8" s="79" t="s">
        <v>47</v>
      </c>
      <c r="E8" s="69">
        <v>3</v>
      </c>
      <c r="L8" s="150"/>
      <c r="M8" s="158" t="s">
        <v>77</v>
      </c>
      <c r="N8" s="158"/>
      <c r="O8" s="158"/>
      <c r="P8" s="158"/>
      <c r="Q8" s="158"/>
      <c r="R8" s="80"/>
      <c r="S8" s="81"/>
      <c r="U8" s="73" t="s">
        <v>36</v>
      </c>
      <c r="V8" s="69">
        <v>0</v>
      </c>
      <c r="W8" s="69">
        <v>1</v>
      </c>
    </row>
    <row r="9" spans="2:23" ht="31.15" customHeight="1" x14ac:dyDescent="0.25">
      <c r="C9" s="83"/>
      <c r="D9" s="79" t="s">
        <v>5</v>
      </c>
      <c r="E9" s="69">
        <v>0</v>
      </c>
      <c r="L9" s="154">
        <v>2</v>
      </c>
      <c r="M9" s="151" t="s">
        <v>78</v>
      </c>
      <c r="N9" s="152"/>
      <c r="O9" s="152"/>
      <c r="P9" s="152"/>
      <c r="Q9" s="153"/>
    </row>
    <row r="10" spans="2:23" ht="31.15" customHeight="1" x14ac:dyDescent="0.25">
      <c r="L10" s="155"/>
      <c r="M10" s="151" t="s">
        <v>79</v>
      </c>
      <c r="N10" s="152"/>
      <c r="O10" s="152"/>
      <c r="P10" s="152"/>
      <c r="Q10" s="153"/>
    </row>
    <row r="12" spans="2:23" x14ac:dyDescent="0.25">
      <c r="U12" s="73" t="s">
        <v>85</v>
      </c>
      <c r="V12" s="70" t="s">
        <v>80</v>
      </c>
      <c r="W12" s="70" t="s">
        <v>81</v>
      </c>
    </row>
    <row r="13" spans="2:23" ht="29.45" customHeight="1" x14ac:dyDescent="0.25">
      <c r="M13" s="149" t="s">
        <v>90</v>
      </c>
      <c r="N13" s="149"/>
      <c r="O13" s="149"/>
      <c r="P13" s="149"/>
      <c r="Q13" s="149"/>
      <c r="R13" s="149"/>
      <c r="S13" s="149"/>
      <c r="U13" s="84">
        <v>1</v>
      </c>
      <c r="V13" s="70" t="str">
        <f>IF(pytania!$Q$10="Potencjalnemu Procesorowi mogą zostać powierzone dane","TAK","NIE")</f>
        <v>TAK</v>
      </c>
      <c r="W13" s="70" t="str">
        <f>IF(pytania!$T$10="Potencjalnemu Procesorowi mogą zostać powierzone dane","TAK","NIE")</f>
        <v>TAK</v>
      </c>
    </row>
    <row r="14" spans="2:23" ht="29.45" customHeight="1" x14ac:dyDescent="0.25">
      <c r="M14" s="149" t="s">
        <v>60</v>
      </c>
      <c r="N14" s="149"/>
      <c r="O14" s="149"/>
      <c r="P14" s="149"/>
      <c r="Q14" s="149"/>
      <c r="R14" s="149"/>
      <c r="S14" s="149"/>
      <c r="U14" s="85" t="s">
        <v>86</v>
      </c>
      <c r="V14" s="70" t="b">
        <f>AND(pytania!Q11="Potencjalny procesor spełnia minimalne wymagania określone w tej sekcji",pytania!Q12="Potencjalny procesor spełnia minimalne wymagania określone w tej sekcji",pytania!Q13="Potencjalny procesor spełnia minimalne wymagania określone w tej sekcji",pytania!Q14="Potencjalny procesor spełnia minimalne wymagania określone w tej sekcji",pytania!Q15="Potencjalny procesor spełnia minimalne wymagania określone w tej sekcji",pytania!Q15="Potencjalny procesor spełnia minimalne wymagania określone w tej sekcji")</f>
        <v>0</v>
      </c>
      <c r="W14" s="70" t="b">
        <f>AND(pytania!T11="Potencjalny procesor spełnia minimalne wymagania określone w tej sekcji",pytania!T12="Potencjalny procesor spełnia minimalne wymagania określone w tej sekcji",pytania!T13="Potencjalny procesor spełnia minimalne wymagania określone w tej sekcji",pytania!T14="Potencjalny procesor spełnia minimalne wymagania określone w tej sekcji",pytania!T15="Potencjalny procesor spełnia minimalne wymagania określone w tej sekcji")</f>
        <v>0</v>
      </c>
    </row>
    <row r="15" spans="2:23" x14ac:dyDescent="0.25">
      <c r="U15" s="85" t="s">
        <v>87</v>
      </c>
      <c r="V15" s="70" t="str">
        <f>IF($V$14=TRUE,"TAK","NIE")</f>
        <v>NIE</v>
      </c>
      <c r="W15" s="70" t="str">
        <f>IF($W$14=TRUE,"TAK","NIE")</f>
        <v>NIE</v>
      </c>
    </row>
    <row r="16" spans="2:23" x14ac:dyDescent="0.25">
      <c r="M16" s="159"/>
      <c r="N16" s="159"/>
      <c r="O16" s="159"/>
      <c r="P16" s="159"/>
      <c r="Q16" s="159"/>
      <c r="R16" s="159"/>
      <c r="S16" s="159"/>
      <c r="U16" s="84">
        <v>3</v>
      </c>
      <c r="V16" s="70" t="b">
        <f>OR(V$13="tak",V$15="tak")</f>
        <v>1</v>
      </c>
      <c r="W16" s="70" t="b">
        <f>OR(W$13="tak",W$15="tak")</f>
        <v>1</v>
      </c>
    </row>
    <row r="17" spans="13:23" ht="34.9" customHeight="1" x14ac:dyDescent="0.25">
      <c r="M17" s="156" t="s">
        <v>91</v>
      </c>
      <c r="N17" s="156"/>
      <c r="O17" s="156"/>
      <c r="P17" s="156"/>
      <c r="Q17" s="156"/>
      <c r="R17" s="156"/>
      <c r="S17" s="156"/>
      <c r="U17" s="85" t="s">
        <v>88</v>
      </c>
      <c r="V17" s="70" t="str">
        <f>IF(V16=TRUE,"TAK","NIE")</f>
        <v>TAK</v>
      </c>
      <c r="W17" s="70" t="str">
        <f>IF(W16=TRUE,"TAK","NIE")</f>
        <v>TAK</v>
      </c>
    </row>
    <row r="18" spans="13:23" ht="32.450000000000003" customHeight="1" x14ac:dyDescent="0.25">
      <c r="M18" s="156" t="s">
        <v>92</v>
      </c>
      <c r="N18" s="156"/>
      <c r="O18" s="156"/>
      <c r="P18" s="156"/>
      <c r="Q18" s="156"/>
      <c r="R18" s="156"/>
      <c r="S18" s="156"/>
      <c r="U18" s="85" t="s">
        <v>89</v>
      </c>
      <c r="V18" s="147" t="str">
        <f>IF(M4=1,IF(V16=TRUE,"TAK","NIE"),IF(W16=TRUE,"TAK","NIE"))</f>
        <v>TAK</v>
      </c>
      <c r="W18" s="148"/>
    </row>
  </sheetData>
  <sheetProtection algorithmName="SHA-512" hashValue="4dbkQWvsClDGxSTiFvgCQT+6QX+H/0C/Q/TwvIma24tnmtuOkZstWFXBbG9DJnDW00e1d8UdCQAvFUiTo1euaw==" saltValue="Al9bKzOmlhIT4YrNsf5l6Q==" spinCount="100000" sheet="1" objects="1" scenarios="1"/>
  <mergeCells count="14">
    <mergeCell ref="M2:S2"/>
    <mergeCell ref="M3:S3"/>
    <mergeCell ref="M7:Q7"/>
    <mergeCell ref="M8:Q8"/>
    <mergeCell ref="M16:S16"/>
    <mergeCell ref="V18:W18"/>
    <mergeCell ref="M13:S13"/>
    <mergeCell ref="M14:S14"/>
    <mergeCell ref="L7:L8"/>
    <mergeCell ref="M9:Q9"/>
    <mergeCell ref="M10:Q10"/>
    <mergeCell ref="L9:L10"/>
    <mergeCell ref="M17:S17"/>
    <mergeCell ref="M18:S18"/>
  </mergeCells>
  <phoneticPr fontId="2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1D56EB43AAF124AB74F19401F397BF6" ma:contentTypeVersion="7" ma:contentTypeDescription="Utwórz nowy dokument." ma:contentTypeScope="" ma:versionID="b7e16a0483ecb692af780bf76f7d514e">
  <xsd:schema xmlns:xsd="http://www.w3.org/2001/XMLSchema" xmlns:xs="http://www.w3.org/2001/XMLSchema" xmlns:p="http://schemas.microsoft.com/office/2006/metadata/properties" xmlns:ns1="http://schemas.microsoft.com/sharepoint/v3" xmlns:ns2="39f7c1c4-9d1a-4107-9192-b1bcec9d9d0b" targetNamespace="http://schemas.microsoft.com/office/2006/metadata/properties" ma:root="true" ma:fieldsID="f3aab65cd079e41c3a6a4f67d3faa4d6" ns1:_="" ns2:_="">
    <xsd:import namespace="http://schemas.microsoft.com/sharepoint/v3"/>
    <xsd:import namespace="39f7c1c4-9d1a-4107-9192-b1bcec9d9d0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1" nillable="true" ma:displayName="Ocena (0-5)" ma:decimals="2" ma:description="Średnia wartość wszystkich przesłanych ocen" ma:internalName="AverageRating" ma:readOnly="true">
      <xsd:simpleType>
        <xsd:restriction base="dms:Number"/>
      </xsd:simpleType>
    </xsd:element>
    <xsd:element name="RatingCount" ma:index="12" nillable="true" ma:displayName="Liczba ocen" ma:decimals="0" ma:description="Liczba przesłanych ocen" ma:internalName="RatingCount" ma:readOnly="true">
      <xsd:simpleType>
        <xsd:restriction base="dms:Number"/>
      </xsd:simpleType>
    </xsd:element>
    <xsd:element name="RatedBy" ma:index="13" nillable="true" ma:displayName="Ocenione przez" ma:description="Użytkownicy ocenili element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14" nillable="true" ma:displayName="Oceny użytkownika" ma:description="Oceny użytkownika dla elementu" ma:hidden="true" ma:internalName="Ratings">
      <xsd:simpleType>
        <xsd:restriction base="dms:Note"/>
      </xsd:simpleType>
    </xsd:element>
    <xsd:element name="LikesCount" ma:index="15" nillable="true" ma:displayName="Liczba znaczników „lubię to”" ma:internalName="LikesCount">
      <xsd:simpleType>
        <xsd:restriction base="dms:Unknown"/>
      </xsd:simpleType>
    </xsd:element>
    <xsd:element name="LikedBy" ma:index="16" nillable="true" ma:displayName="Lubiane przez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ingStartDate" ma:index="17" nillable="true" ma:displayName="Planowana data rozpoczęcia" ma:description="Kolumna Planowana data rozpoczęcia to kolumna witryny utworzona przez funkcję publikowania. Jest ona używana w celu określenia daty i godziny pierwszego wyświetlenia tej strony dla osób odwiedzających witrynę." ma:hidden="true" ma:internalName="PublishingStartDate">
      <xsd:simpleType>
        <xsd:restriction base="dms:Unknown"/>
      </xsd:simpleType>
    </xsd:element>
    <xsd:element name="PublishingExpirationDate" ma:index="18" nillable="true" ma:displayName="Planowana data zakończenia" ma:description="Kolumna Planowana data zakończenia to kolumna witryny utworzona przez funkcję publikowania. Jest ona używana w celu określenia daty i godziny, od której ta strona nie będzie więcej wyświetlana dla osób odwiedzających witrynę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f7c1c4-9d1a-4107-9192-b1bcec9d9d0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rtość identyfikatora dokumentu" ma:description="Wartość identyfikatora dokumentu przypisanego do tego elementu." ma:internalName="_dlc_DocId" ma:readOnly="true">
      <xsd:simpleType>
        <xsd:restriction base="dms:Text"/>
      </xsd:simpleType>
    </xsd:element>
    <xsd:element name="_dlc_DocIdUrl" ma:index="9" nillable="true" ma:displayName="Identyfikator dokumentu" ma:description="Łącze stałe do tego dokumentu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707fbe96-ba50-4b06-9f7d-a4363831fe5f" value=""/>
</sisl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kesCount xmlns="http://schemas.microsoft.com/sharepoint/v3" xsi:nil="true"/>
    <Ratings xmlns="http://schemas.microsoft.com/sharepoint/v3" xsi:nil="true"/>
    <LikedBy xmlns="http://schemas.microsoft.com/sharepoint/v3">
      <UserInfo>
        <DisplayName/>
        <AccountId xsi:nil="true"/>
        <AccountType/>
      </UserInfo>
    </LikedBy>
    <PublishingExpirationDate xmlns="http://schemas.microsoft.com/sharepoint/v3" xsi:nil="true"/>
    <PublishingStartDate xmlns="http://schemas.microsoft.com/sharepoint/v3" xsi:nil="true"/>
    <RatedBy xmlns="http://schemas.microsoft.com/sharepoint/v3">
      <UserInfo>
        <DisplayName/>
        <AccountId xsi:nil="true"/>
        <AccountType/>
      </UserInfo>
    </RatedBy>
    <_dlc_DocId xmlns="39f7c1c4-9d1a-4107-9192-b1bcec9d9d0b">4AUVVSWN3CTX-681521041-12</_dlc_DocId>
    <_dlc_DocIdUrl xmlns="39f7c1c4-9d1a-4107-9192-b1bcec9d9d0b">
      <Url>https://portalarimr.arimr.gov.pl/IOD/_layouts/15/DocIdRedir.aspx?ID=4AUVVSWN3CTX-681521041-12</Url>
      <Description>4AUVVSWN3CTX-681521041-12</Description>
    </_dlc_DocIdUrl>
  </documentManagement>
</p:properties>
</file>

<file path=customXml/itemProps1.xml><?xml version="1.0" encoding="utf-8"?>
<ds:datastoreItem xmlns:ds="http://schemas.openxmlformats.org/officeDocument/2006/customXml" ds:itemID="{45AED869-06AD-462B-B199-C5D66305F3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9f7c1c4-9d1a-4107-9192-b1bcec9d9d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7AF061-6E69-49F3-BE9A-5BA52EF3121F}">
  <ds:schemaRefs>
    <ds:schemaRef ds:uri="http://www.w3.org/2001/XMLSchema"/>
    <ds:schemaRef ds:uri="http://www.boldonjames.com/2008/01/sie/internal/label"/>
  </ds:schemaRefs>
</ds:datastoreItem>
</file>

<file path=customXml/itemProps3.xml><?xml version="1.0" encoding="utf-8"?>
<ds:datastoreItem xmlns:ds="http://schemas.openxmlformats.org/officeDocument/2006/customXml" ds:itemID="{EB77C08A-9363-4CC3-8E9C-0AC90ACB906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B4CFA9D-DCC5-4D41-AB5F-C5AB0D97FBD8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4F80F8C6-1413-4D4C-BF43-7E540AA4CD25}">
  <ds:schemaRefs>
    <ds:schemaRef ds:uri="http://purl.org/dc/terms/"/>
    <ds:schemaRef ds:uri="http://schemas.openxmlformats.org/package/2006/metadata/core-properties"/>
    <ds:schemaRef ds:uri="http://purl.org/dc/dcmitype/"/>
    <ds:schemaRef ds:uri="39f7c1c4-9d1a-4107-9192-b1bcec9d9d0b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pytania</vt:lpstr>
      <vt:lpstr>pkt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Kalicki Karol</dc:creator>
  <cp:lastModifiedBy>Beczek Łukasz</cp:lastModifiedBy>
  <cp:lastPrinted>2022-11-24T10:27:15Z</cp:lastPrinted>
  <dcterms:created xsi:type="dcterms:W3CDTF">2022-04-20T09:23:59Z</dcterms:created>
  <dcterms:modified xsi:type="dcterms:W3CDTF">2025-04-30T07:11:23Z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5360ee03-286c-41f3-bcd7-bc2ed0157a26</vt:lpwstr>
  </property>
  <property fmtid="{D5CDD505-2E9C-101B-9397-08002B2CF9AE}" pid="3" name="bjSaver">
    <vt:lpwstr>FKtdmmvjJDSqUBvdilmL7vePLNMgwkdl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uid="707fbe96-ba50-4b06-9f7d-a4363831fe5f" value="" /&gt;&lt;/sisl&gt;</vt:lpwstr>
  </property>
  <property fmtid="{D5CDD505-2E9C-101B-9397-08002B2CF9AE}" pid="6" name="bjDocumentSecurityLabel">
    <vt:lpwstr>Klasyfikacja: WEWNĘTRZNA</vt:lpwstr>
  </property>
  <property fmtid="{D5CDD505-2E9C-101B-9397-08002B2CF9AE}" pid="7" name="bjClsUserRVM">
    <vt:lpwstr>[]</vt:lpwstr>
  </property>
  <property fmtid="{D5CDD505-2E9C-101B-9397-08002B2CF9AE}" pid="8" name="ContentTypeId">
    <vt:lpwstr>0x01010041D56EB43AAF124AB74F19401F397BF6</vt:lpwstr>
  </property>
  <property fmtid="{D5CDD505-2E9C-101B-9397-08002B2CF9AE}" pid="9" name="_dlc_DocIdItemGuid">
    <vt:lpwstr>a15d09ee-e583-4aac-b515-02a315733f3d</vt:lpwstr>
  </property>
</Properties>
</file>